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20338\Downloads\"/>
    </mc:Choice>
  </mc:AlternateContent>
  <xr:revisionPtr revIDLastSave="0" documentId="13_ncr:1_{5C4F9F4C-33C4-4F2B-AAF7-8BF74D3E671A}" xr6:coauthVersionLast="47" xr6:coauthVersionMax="47" xr10:uidLastSave="{00000000-0000-0000-0000-000000000000}"/>
  <bookViews>
    <workbookView xWindow="-110" yWindow="-110" windowWidth="24220" windowHeight="15500" xr2:uid="{7168623B-9561-9541-A4AD-999E7409BF1B}"/>
  </bookViews>
  <sheets>
    <sheet name="1. Project Information" sheetId="6" r:id="rId1"/>
    <sheet name="2. Engagement Risk Matrix" sheetId="1" r:id="rId2"/>
    <sheet name="3. Assessment Outcomes" sheetId="8" r:id="rId3"/>
    <sheet name="4. Form Coding -Do Not Edit" sheetId="4" r:id="rId4"/>
  </sheets>
  <definedNames>
    <definedName name="_xlnm.Print_Area" localSheetId="1">'2. Engagement Risk Matrix'!$A$1:$O$63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1" l="1"/>
  <c r="C16" i="4"/>
  <c r="J6" i="4" l="1"/>
  <c r="K6" i="4" s="1"/>
  <c r="D12" i="4" l="1"/>
  <c r="D10" i="4"/>
  <c r="D8" i="4"/>
  <c r="D6" i="4"/>
  <c r="D4" i="4"/>
  <c r="H20" i="4"/>
  <c r="H19" i="4"/>
  <c r="H18" i="4"/>
  <c r="H17" i="4"/>
  <c r="H16" i="4"/>
  <c r="C17" i="4"/>
  <c r="D17" i="4" s="1"/>
  <c r="C18" i="4"/>
  <c r="D18" i="4" s="1"/>
  <c r="C19" i="4"/>
  <c r="D19" i="4" s="1"/>
  <c r="C20" i="4"/>
  <c r="D20" i="4" s="1"/>
  <c r="C21" i="4"/>
  <c r="D21" i="4" s="1"/>
  <c r="C22" i="4"/>
  <c r="D22" i="4" s="1"/>
  <c r="C23" i="4"/>
  <c r="D23" i="4" s="1"/>
  <c r="C24" i="4"/>
  <c r="D24" i="4" s="1"/>
  <c r="C25" i="4"/>
  <c r="D25" i="4" s="1"/>
  <c r="E25" i="4" s="1"/>
  <c r="C26" i="4"/>
  <c r="D26" i="4" s="1"/>
  <c r="C27" i="4"/>
  <c r="D27" i="4" s="1"/>
  <c r="C28" i="4"/>
  <c r="D28" i="4" s="1"/>
  <c r="C29" i="4"/>
  <c r="D29" i="4" s="1"/>
  <c r="D16" i="4"/>
  <c r="I22" i="4" l="1"/>
  <c r="E21" i="4"/>
  <c r="F21" i="4" s="1"/>
  <c r="I17" i="4" s="1"/>
  <c r="E23" i="4"/>
  <c r="F25" i="4"/>
  <c r="I19" i="4" s="1"/>
  <c r="E26" i="4"/>
  <c r="E16" i="4"/>
  <c r="F23" i="4" l="1"/>
  <c r="I18" i="4" s="1"/>
  <c r="F26" i="4"/>
  <c r="I20" i="4" s="1"/>
  <c r="F16" i="4"/>
  <c r="I16" i="4" l="1"/>
  <c r="I25" i="4" s="1"/>
  <c r="I23" i="4" s="1"/>
  <c r="I21" i="1" l="1"/>
  <c r="D2" i="8" s="1"/>
  <c r="H21" i="1"/>
  <c r="D4" i="8" l="1"/>
  <c r="D3" i="8"/>
  <c r="D7" i="8"/>
  <c r="D11" i="8"/>
  <c r="D10" i="8"/>
  <c r="D9" i="8"/>
  <c r="D8" i="8"/>
  <c r="D14" i="8"/>
  <c r="D13" i="8"/>
  <c r="D12" i="8"/>
</calcChain>
</file>

<file path=xl/sharedStrings.xml><?xml version="1.0" encoding="utf-8"?>
<sst xmlns="http://schemas.openxmlformats.org/spreadsheetml/2006/main" count="264" uniqueCount="152">
  <si>
    <t xml:space="preserve">Project Information </t>
  </si>
  <si>
    <t>Project Name:</t>
  </si>
  <si>
    <r>
      <t xml:space="preserve">Project Overview:
</t>
    </r>
    <r>
      <rPr>
        <i/>
        <sz val="12"/>
        <color theme="1"/>
        <rFont val="Aptos Narrow"/>
        <family val="2"/>
        <scheme val="minor"/>
      </rPr>
      <t xml:space="preserve">Please provide a short description of the proposed project, including the key outcomes sought.  </t>
    </r>
  </si>
  <si>
    <t>Directorate:</t>
  </si>
  <si>
    <t>Business Unit:</t>
  </si>
  <si>
    <t>Responsible Officer:</t>
  </si>
  <si>
    <t>Project Owner:</t>
  </si>
  <si>
    <t xml:space="preserve">Please complete the Engagemant Risk Matrix on sheet 2 and send completed form to communityengagement@porthedland.wa.gov.au.  </t>
  </si>
  <si>
    <t>Engagement Risk Matrix</t>
  </si>
  <si>
    <t>Assessed By:</t>
  </si>
  <si>
    <t xml:space="preserve">Assessment Date: </t>
  </si>
  <si>
    <t>© Aha! Consulting - used with Permission</t>
  </si>
  <si>
    <t>No Impact</t>
  </si>
  <si>
    <t>Low Impact</t>
  </si>
  <si>
    <t>Medium Impact</t>
  </si>
  <si>
    <t>High Impact</t>
  </si>
  <si>
    <t>Very High</t>
  </si>
  <si>
    <t>Social</t>
  </si>
  <si>
    <t xml:space="preserve">No substantive changes to service usage/offering, physical amenity </t>
  </si>
  <si>
    <t>Change to service usage/offering, physical amenity etc, likely to be perceived as a moderate impact</t>
  </si>
  <si>
    <t xml:space="preserve">Change to service usage/offering, physical amenity etc, likely to be perceived as a significant </t>
  </si>
  <si>
    <t xml:space="preserve"> Change is within the individuals control</t>
  </si>
  <si>
    <t xml:space="preserve">Limited forced change for individuals </t>
  </si>
  <si>
    <t xml:space="preserve">Moderate forced change for individuals </t>
  </si>
  <si>
    <t xml:space="preserve">Significant forced change for individuals </t>
  </si>
  <si>
    <t xml:space="preserve">Very significant forced change for individuals </t>
  </si>
  <si>
    <t>No dissenting views on preferred outcome</t>
  </si>
  <si>
    <t>No dissenting views on preferred outcome (method to achieve outcome can differ)</t>
  </si>
  <si>
    <t>Multiple views on the preferred outcome, but more points of agreement than disagreement</t>
  </si>
  <si>
    <t>Multiple and conflicting views on the preferred outcome</t>
  </si>
  <si>
    <t>Multiple and strongly conflicting views on the preferred outcome</t>
  </si>
  <si>
    <t>Benefits shared equitably across user group / community</t>
  </si>
  <si>
    <t>Impacts/benefits shared across the community</t>
  </si>
  <si>
    <t>Impacts/benefits effect a narrow sub-set of the community</t>
  </si>
  <si>
    <t xml:space="preserve"> Impacts/benefits effect a narrow sub-set of the community</t>
  </si>
  <si>
    <t xml:space="preserve"> No potential for cultural or historical offense</t>
  </si>
  <si>
    <t xml:space="preserve"> Potential for cultural or historical offense</t>
  </si>
  <si>
    <t>Significant potential cultural or historical offense</t>
  </si>
  <si>
    <t xml:space="preserve">Technical </t>
  </si>
  <si>
    <r>
      <rPr>
        <b/>
        <sz val="11"/>
        <color theme="1"/>
        <rFont val="Aptos Display"/>
        <family val="2"/>
        <scheme val="major"/>
      </rPr>
      <t>Simple decision.</t>
    </r>
    <r>
      <rPr>
        <sz val="11"/>
        <color theme="1"/>
        <rFont val="Aptos Display"/>
        <family val="2"/>
        <scheme val="major"/>
      </rPr>
      <t xml:space="preserve"> There is one or few technical options and these are simple and straightforward solutions with no technical or regulatory challenges</t>
    </r>
  </si>
  <si>
    <r>
      <rPr>
        <b/>
        <sz val="11"/>
        <color theme="1"/>
        <rFont val="Aptos Display"/>
        <family val="2"/>
        <scheme val="major"/>
      </rPr>
      <t>Uncomplicated decision.</t>
    </r>
    <r>
      <rPr>
        <sz val="11"/>
        <color theme="1"/>
        <rFont val="Aptos Display"/>
        <family val="2"/>
        <scheme val="major"/>
      </rPr>
      <t xml:space="preserve"> There are a few technical options but they are simple and straightforward with a few technical or regulatory challenges</t>
    </r>
  </si>
  <si>
    <r>
      <rPr>
        <b/>
        <sz val="11"/>
        <color theme="1"/>
        <rFont val="Aptos Display"/>
        <family val="2"/>
        <scheme val="major"/>
      </rPr>
      <t>Complicated decision</t>
    </r>
    <r>
      <rPr>
        <sz val="11"/>
        <color theme="1"/>
        <rFont val="Aptos Display"/>
        <family val="2"/>
        <scheme val="major"/>
      </rPr>
      <t>. There are several technical options with a few regulatory challenges. Yet, while complicated, selecting the best option is relatively straightforward.</t>
    </r>
  </si>
  <si>
    <r>
      <rPr>
        <b/>
        <sz val="11"/>
        <color theme="1"/>
        <rFont val="Aptos Display"/>
        <family val="2"/>
        <scheme val="major"/>
      </rPr>
      <t>Complex decision</t>
    </r>
    <r>
      <rPr>
        <sz val="11"/>
        <color theme="1"/>
        <rFont val="Aptos Display"/>
        <family val="2"/>
        <scheme val="major"/>
      </rPr>
      <t xml:space="preserve">. There are several options each with different regulatory and technical impacts. The is no obvious solution, with significant trade off involved. </t>
    </r>
  </si>
  <si>
    <r>
      <rPr>
        <b/>
        <sz val="11"/>
        <color theme="1"/>
        <rFont val="Aptos Display"/>
        <family val="2"/>
        <scheme val="major"/>
      </rPr>
      <t xml:space="preserve">Highly complex decision. </t>
    </r>
    <r>
      <rPr>
        <sz val="11"/>
        <color theme="1"/>
        <rFont val="Aptos Display"/>
        <family val="2"/>
        <scheme val="major"/>
      </rPr>
      <t xml:space="preserve">There are several options with competing regulatory and technical impacts. The is no obvious solution, involving  significant trade-offs and unclear feasibility </t>
    </r>
  </si>
  <si>
    <t>No public private partnership required</t>
  </si>
  <si>
    <t>May require a public private partnership</t>
  </si>
  <si>
    <t>Requires entry into a public private partnership</t>
  </si>
  <si>
    <t xml:space="preserve">Economic </t>
  </si>
  <si>
    <t>No economic benefit, development opportunity or impact</t>
  </si>
  <si>
    <t>Minimal economic benefit, development opportunity and/or impact</t>
  </si>
  <si>
    <t>Moderate economic benefit, development opportunity and/or impact</t>
  </si>
  <si>
    <t>High economic benefit, development opportunity and/or impact</t>
  </si>
  <si>
    <t>Significant economic benefit, development opportunity and/or impact</t>
  </si>
  <si>
    <t>Will require negligible expenditure</t>
  </si>
  <si>
    <t>Will require minimal expenditure</t>
  </si>
  <si>
    <t>Will require moderate expenditure</t>
  </si>
  <si>
    <t>Will require high expenditure</t>
  </si>
  <si>
    <t>Will require major expenditure</t>
  </si>
  <si>
    <t xml:space="preserve">Environmental </t>
  </si>
  <si>
    <t>No environmental benefit or impact</t>
  </si>
  <si>
    <t>Minimal environmental benefit and/or impact</t>
  </si>
  <si>
    <t>Moderate environmental benefit and/or impact</t>
  </si>
  <si>
    <t xml:space="preserve"> High environmental benefit and/or impact</t>
  </si>
  <si>
    <t xml:space="preserve"> Significant environmental benefit and/or impact</t>
  </si>
  <si>
    <t xml:space="preserve">Political </t>
  </si>
  <si>
    <t>No media and political interest</t>
  </si>
  <si>
    <t xml:space="preserve">Minimal media </t>
  </si>
  <si>
    <t xml:space="preserve">Past and current media </t>
  </si>
  <si>
    <t xml:space="preserve">Significant media </t>
  </si>
  <si>
    <t>No competing interests</t>
  </si>
  <si>
    <t>Minimal competing interests</t>
  </si>
  <si>
    <t>Some powerful and competing interests</t>
  </si>
  <si>
    <t xml:space="preserve">Multiple powerful and competing interests </t>
  </si>
  <si>
    <t>Significant powerful and competing interests</t>
  </si>
  <si>
    <t>No commitments previously made</t>
  </si>
  <si>
    <t>Commitments made mostly delivered</t>
  </si>
  <si>
    <t>Many key commitments not delivered</t>
  </si>
  <si>
    <t xml:space="preserve">Limited delivery of previous commitments </t>
  </si>
  <si>
    <t>No key commitments delivered</t>
  </si>
  <si>
    <t>A few individuals feel unheard</t>
  </si>
  <si>
    <t>Some sectors of community feel unheard</t>
  </si>
  <si>
    <t>Some history of being unresponsive to community</t>
  </si>
  <si>
    <t>Long history of being unresponsive to community</t>
  </si>
  <si>
    <t>Overall Score</t>
  </si>
  <si>
    <t xml:space="preserve">Assessment Outcomes </t>
  </si>
  <si>
    <t xml:space="preserve">Level of Impact </t>
  </si>
  <si>
    <t>Suggested level of planning</t>
  </si>
  <si>
    <t>Suggested minimum level of influence</t>
  </si>
  <si>
    <t>Responsible</t>
  </si>
  <si>
    <t>Engagement Design</t>
  </si>
  <si>
    <t>Delivery and Reporting</t>
  </si>
  <si>
    <t>Accountable</t>
  </si>
  <si>
    <t xml:space="preserve">Consulted </t>
  </si>
  <si>
    <t xml:space="preserve">Informed </t>
  </si>
  <si>
    <t>*Elements of this work might be subcontracted to an external provider or supported by the CET to develop the approach</t>
  </si>
  <si>
    <t>Roles</t>
  </si>
  <si>
    <t xml:space="preserve">Business Unit Officer (BUO) </t>
  </si>
  <si>
    <t>Community Engagement Team (CET)</t>
  </si>
  <si>
    <t xml:space="preserve">Elected Members (EM) </t>
  </si>
  <si>
    <t>Executive Leadership Team (ELT)</t>
  </si>
  <si>
    <t>Project Control Group (PCG)</t>
  </si>
  <si>
    <t xml:space="preserve">Project Lead (PL) </t>
  </si>
  <si>
    <t xml:space="preserve">Project Owner (PO) </t>
  </si>
  <si>
    <t>Project Working Group (PWG)</t>
  </si>
  <si>
    <t xml:space="preserve">Public Affairs Team (PAT) </t>
  </si>
  <si>
    <t>Senior Leadership Team (SLT)</t>
  </si>
  <si>
    <t>Scale</t>
  </si>
  <si>
    <t>Select one</t>
  </si>
  <si>
    <t>Distribution on risk calculation</t>
  </si>
  <si>
    <t>1 - No Impact</t>
  </si>
  <si>
    <t>1.5 No-Low</t>
  </si>
  <si>
    <t>2 - Low Impact</t>
  </si>
  <si>
    <t>2.5 Low-Med</t>
  </si>
  <si>
    <t>3 - Medium Impact</t>
  </si>
  <si>
    <t>3.5- Med-high</t>
  </si>
  <si>
    <t>4 - High Impact</t>
  </si>
  <si>
    <t>4.5 - High - V.High</t>
  </si>
  <si>
    <t>5 - Very High</t>
  </si>
  <si>
    <t>NA</t>
  </si>
  <si>
    <t>Response</t>
  </si>
  <si>
    <t>Score</t>
  </si>
  <si>
    <t>Count</t>
  </si>
  <si>
    <t>Average</t>
  </si>
  <si>
    <t>Overal all</t>
  </si>
  <si>
    <t>Overal all (by average)</t>
  </si>
  <si>
    <t>RACI MATRIX</t>
  </si>
  <si>
    <t>Planning</t>
  </si>
  <si>
    <t>Influence</t>
  </si>
  <si>
    <t>BUO</t>
  </si>
  <si>
    <t>PL*</t>
  </si>
  <si>
    <t>N/a</t>
  </si>
  <si>
    <t>CET/CT</t>
  </si>
  <si>
    <t>Simple</t>
  </si>
  <si>
    <t>Inform</t>
  </si>
  <si>
    <t>CET/PAT*</t>
  </si>
  <si>
    <t>SLT</t>
  </si>
  <si>
    <t>Consult</t>
  </si>
  <si>
    <t>CET*</t>
  </si>
  <si>
    <t>SLT/ELT</t>
  </si>
  <si>
    <t>Detailed</t>
  </si>
  <si>
    <t>Involve</t>
  </si>
  <si>
    <t>PCG</t>
  </si>
  <si>
    <t>SLT,PAT,ELT,EM</t>
  </si>
  <si>
    <t>EM</t>
  </si>
  <si>
    <t>ELT,EM,SLT,PAT</t>
  </si>
  <si>
    <t>Collaborate</t>
  </si>
  <si>
    <t>As above</t>
  </si>
  <si>
    <t>PL/ CET*</t>
  </si>
  <si>
    <t>PWG</t>
  </si>
  <si>
    <t>RATING
SELECT AND USE DROP DOWN LIST</t>
  </si>
  <si>
    <r>
      <t xml:space="preserve">PIF ID#:
</t>
    </r>
    <r>
      <rPr>
        <i/>
        <sz val="12"/>
        <color theme="1"/>
        <rFont val="Aptos Narrow"/>
        <family val="2"/>
        <scheme val="minor"/>
      </rPr>
      <t>(If known)</t>
    </r>
  </si>
  <si>
    <r>
      <t xml:space="preserve">What, if any, engagement has previously been undertaken in relation to this project? 
</t>
    </r>
    <r>
      <rPr>
        <i/>
        <sz val="12"/>
        <color theme="1"/>
        <rFont val="Aptos Narrow"/>
        <family val="2"/>
        <scheme val="minor"/>
      </rPr>
      <t>(Put N/A or leave blank if none)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</si>
</sst>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9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0"/>
      <color rgb="FF000000"/>
      <name val="Aptos Narrow"/>
      <family val="2"/>
      <scheme val="minor"/>
    </font>
    <font>
      <b/>
      <sz val="10"/>
      <color rgb="FFFFFFFF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b/>
      <sz val="12"/>
      <color rgb="FFFFFFFF"/>
      <name val="Aptos Narrow"/>
      <family val="2"/>
      <scheme val="minor"/>
    </font>
    <font>
      <sz val="8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4"/>
      <color rgb="FF000000"/>
      <name val="Calibri Light"/>
      <family val="2"/>
    </font>
    <font>
      <sz val="14"/>
      <color theme="1"/>
      <name val="Aptos Narrow"/>
      <family val="2"/>
      <scheme val="minor"/>
    </font>
    <font>
      <b/>
      <sz val="14"/>
      <color theme="1"/>
      <name val="Calibri Light"/>
      <family val="2"/>
    </font>
    <font>
      <b/>
      <sz val="14"/>
      <color rgb="FF000000"/>
      <name val="Calibri Light"/>
      <family val="2"/>
    </font>
    <font>
      <b/>
      <sz val="14"/>
      <color rgb="FF000000"/>
      <name val="Aptos Narrow"/>
      <family val="2"/>
      <scheme val="minor"/>
    </font>
    <font>
      <sz val="14"/>
      <color theme="1"/>
      <name val="Calibri Light"/>
      <family val="2"/>
    </font>
    <font>
      <sz val="14"/>
      <color rgb="FFFFFFFF"/>
      <name val="Calibri Light"/>
      <family val="2"/>
    </font>
    <font>
      <b/>
      <sz val="14"/>
      <color rgb="FFFFFFFF"/>
      <name val="Aptos Narrow"/>
      <family val="2"/>
      <scheme val="minor"/>
    </font>
    <font>
      <b/>
      <sz val="12"/>
      <color theme="1"/>
      <name val="Calibri Light"/>
      <family val="2"/>
    </font>
    <font>
      <b/>
      <sz val="12"/>
      <color rgb="FF000000"/>
      <name val="Calibri Light"/>
      <family val="2"/>
    </font>
    <font>
      <sz val="12"/>
      <color theme="0" tint="-0.14999847407452621"/>
      <name val="Aptos Narrow"/>
      <family val="2"/>
      <scheme val="minor"/>
    </font>
    <font>
      <sz val="11"/>
      <color rgb="FF000000"/>
      <name val="Aptos Display"/>
      <family val="2"/>
      <scheme val="major"/>
    </font>
    <font>
      <sz val="11"/>
      <color theme="1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b/>
      <sz val="14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8"/>
      <color theme="1"/>
      <name val="Calibri Light"/>
      <family val="2"/>
    </font>
    <font>
      <i/>
      <sz val="12"/>
      <color theme="1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12"/>
      <color rgb="FF000000"/>
      <name val="Calibri Light"/>
      <family val="2"/>
    </font>
    <font>
      <i/>
      <sz val="12"/>
      <color theme="1"/>
      <name val="Calibri Light"/>
      <family val="2"/>
    </font>
    <font>
      <b/>
      <sz val="12"/>
      <color rgb="FFFF0000"/>
      <name val="Calibri Light"/>
      <family val="2"/>
    </font>
    <font>
      <sz val="24"/>
      <color theme="1"/>
      <name val="Aptos Narrow"/>
      <family val="2"/>
      <scheme val="minor"/>
    </font>
    <font>
      <b/>
      <sz val="12"/>
      <color rgb="FFFF0000"/>
      <name val="Aptos Narrow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A8D08D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4B083"/>
        <bgColor indexed="64"/>
      </patternFill>
    </fill>
    <fill>
      <patternFill patternType="solid">
        <fgColor rgb="FFC4591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DA66"/>
        <bgColor indexed="64"/>
      </patternFill>
    </fill>
    <fill>
      <patternFill patternType="solid">
        <fgColor rgb="FFC45912"/>
        <bgColor indexed="64"/>
      </patternFill>
    </fill>
    <fill>
      <patternFill patternType="solid">
        <fgColor rgb="FFBF00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D5DCE4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0" fillId="8" borderId="0" xfId="0" applyFill="1"/>
    <xf numFmtId="0" fontId="3" fillId="7" borderId="3" xfId="0" applyFont="1" applyFill="1" applyBorder="1" applyAlignment="1">
      <alignment horizontal="center" vertical="center" wrapText="1"/>
    </xf>
    <xf numFmtId="0" fontId="0" fillId="8" borderId="0" xfId="0" applyFill="1" applyAlignment="1">
      <alignment horizontal="center" vertical="center"/>
    </xf>
    <xf numFmtId="0" fontId="0" fillId="8" borderId="10" xfId="0" applyFill="1" applyBorder="1" applyAlignment="1">
      <alignment horizontal="center" vertical="center"/>
    </xf>
    <xf numFmtId="0" fontId="0" fillId="8" borderId="11" xfId="0" applyFill="1" applyBorder="1" applyAlignment="1">
      <alignment horizontal="center" vertical="center"/>
    </xf>
    <xf numFmtId="0" fontId="0" fillId="8" borderId="12" xfId="0" applyFill="1" applyBorder="1" applyAlignment="1">
      <alignment horizontal="center" vertical="center"/>
    </xf>
    <xf numFmtId="0" fontId="0" fillId="8" borderId="13" xfId="0" applyFill="1" applyBorder="1" applyAlignment="1">
      <alignment horizontal="center" vertical="center"/>
    </xf>
    <xf numFmtId="0" fontId="0" fillId="8" borderId="9" xfId="0" applyFill="1" applyBorder="1" applyAlignment="1">
      <alignment horizontal="center" vertical="center"/>
    </xf>
    <xf numFmtId="0" fontId="0" fillId="8" borderId="14" xfId="0" applyFill="1" applyBorder="1" applyAlignment="1">
      <alignment horizontal="center" vertical="center"/>
    </xf>
    <xf numFmtId="0" fontId="0" fillId="8" borderId="15" xfId="0" applyFill="1" applyBorder="1" applyAlignment="1">
      <alignment horizontal="center" vertical="center"/>
    </xf>
    <xf numFmtId="164" fontId="0" fillId="8" borderId="2" xfId="0" applyNumberForma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8" fillId="9" borderId="13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10" borderId="5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11" borderId="5" xfId="0" applyFill="1" applyBorder="1" applyAlignment="1">
      <alignment horizontal="center" vertical="center"/>
    </xf>
    <xf numFmtId="0" fontId="0" fillId="12" borderId="5" xfId="0" applyFill="1" applyBorder="1" applyAlignment="1">
      <alignment horizontal="center" vertical="center"/>
    </xf>
    <xf numFmtId="0" fontId="0" fillId="13" borderId="1" xfId="0" applyFill="1" applyBorder="1" applyAlignment="1">
      <alignment horizontal="center" vertical="center"/>
    </xf>
    <xf numFmtId="0" fontId="0" fillId="8" borderId="6" xfId="0" applyFill="1" applyBorder="1" applyAlignment="1">
      <alignment horizontal="center" vertical="center"/>
    </xf>
    <xf numFmtId="164" fontId="0" fillId="8" borderId="6" xfId="0" applyNumberFormat="1" applyFill="1" applyBorder="1" applyAlignment="1">
      <alignment horizontal="center" vertical="center"/>
    </xf>
    <xf numFmtId="164" fontId="0" fillId="8" borderId="4" xfId="0" applyNumberFormat="1" applyFill="1" applyBorder="1" applyAlignment="1">
      <alignment horizontal="center" vertical="center"/>
    </xf>
    <xf numFmtId="164" fontId="0" fillId="8" borderId="3" xfId="0" applyNumberFormat="1" applyFill="1" applyBorder="1" applyAlignment="1">
      <alignment horizontal="center" vertical="center"/>
    </xf>
    <xf numFmtId="0" fontId="5" fillId="13" borderId="10" xfId="0" applyFont="1" applyFill="1" applyBorder="1" applyAlignment="1">
      <alignment horizontal="center" vertical="center"/>
    </xf>
    <xf numFmtId="0" fontId="5" fillId="13" borderId="12" xfId="0" applyFont="1" applyFill="1" applyBorder="1" applyAlignment="1">
      <alignment horizontal="center" vertical="center"/>
    </xf>
    <xf numFmtId="0" fontId="5" fillId="13" borderId="13" xfId="0" applyFont="1" applyFill="1" applyBorder="1" applyAlignment="1">
      <alignment horizontal="center" vertical="center"/>
    </xf>
    <xf numFmtId="0" fontId="5" fillId="8" borderId="10" xfId="0" applyFont="1" applyFill="1" applyBorder="1" applyAlignment="1">
      <alignment vertical="center"/>
    </xf>
    <xf numFmtId="0" fontId="5" fillId="8" borderId="8" xfId="0" applyFont="1" applyFill="1" applyBorder="1" applyAlignment="1">
      <alignment vertical="center"/>
    </xf>
    <xf numFmtId="164" fontId="0" fillId="8" borderId="0" xfId="0" applyNumberFormat="1" applyFill="1" applyAlignment="1">
      <alignment horizontal="center"/>
    </xf>
    <xf numFmtId="0" fontId="13" fillId="8" borderId="0" xfId="0" applyFont="1" applyFill="1"/>
    <xf numFmtId="0" fontId="15" fillId="8" borderId="0" xfId="0" applyFont="1" applyFill="1"/>
    <xf numFmtId="0" fontId="18" fillId="2" borderId="10" xfId="0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20" fillId="15" borderId="2" xfId="0" applyFont="1" applyFill="1" applyBorder="1" applyAlignment="1">
      <alignment horizontal="center" vertical="center" wrapText="1"/>
    </xf>
    <xf numFmtId="0" fontId="18" fillId="3" borderId="12" xfId="0" applyFont="1" applyFill="1" applyBorder="1" applyAlignment="1">
      <alignment horizontal="center" vertical="center" wrapText="1"/>
    </xf>
    <xf numFmtId="0" fontId="18" fillId="4" borderId="12" xfId="0" applyFont="1" applyFill="1" applyBorder="1" applyAlignment="1">
      <alignment horizontal="center" vertical="center" wrapText="1"/>
    </xf>
    <xf numFmtId="0" fontId="18" fillId="5" borderId="12" xfId="0" applyFont="1" applyFill="1" applyBorder="1" applyAlignment="1">
      <alignment horizontal="center" vertical="center" wrapText="1"/>
    </xf>
    <xf numFmtId="0" fontId="21" fillId="6" borderId="12" xfId="0" applyFont="1" applyFill="1" applyBorder="1" applyAlignment="1">
      <alignment horizontal="center" vertical="center" wrapText="1"/>
    </xf>
    <xf numFmtId="0" fontId="1" fillId="8" borderId="0" xfId="0" applyFont="1" applyFill="1"/>
    <xf numFmtId="0" fontId="4" fillId="8" borderId="0" xfId="0" applyFont="1" applyFill="1"/>
    <xf numFmtId="0" fontId="2" fillId="8" borderId="0" xfId="0" applyFont="1" applyFill="1" applyAlignment="1">
      <alignment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10" fillId="6" borderId="6" xfId="0" applyFont="1" applyFill="1" applyBorder="1" applyAlignment="1">
      <alignment horizontal="center" vertical="center" wrapText="1"/>
    </xf>
    <xf numFmtId="0" fontId="3" fillId="7" borderId="13" xfId="0" applyFont="1" applyFill="1" applyBorder="1" applyAlignment="1">
      <alignment horizontal="center" vertical="center" wrapText="1"/>
    </xf>
    <xf numFmtId="0" fontId="0" fillId="8" borderId="0" xfId="0" applyFill="1" applyAlignment="1">
      <alignment horizontal="right"/>
    </xf>
    <xf numFmtId="0" fontId="12" fillId="8" borderId="14" xfId="0" applyFont="1" applyFill="1" applyBorder="1" applyAlignment="1">
      <alignment horizontal="center"/>
    </xf>
    <xf numFmtId="164" fontId="12" fillId="8" borderId="15" xfId="0" applyNumberFormat="1" applyFont="1" applyFill="1" applyBorder="1" applyAlignment="1">
      <alignment horizontal="center"/>
    </xf>
    <xf numFmtId="0" fontId="12" fillId="8" borderId="2" xfId="0" applyFont="1" applyFill="1" applyBorder="1" applyAlignment="1">
      <alignment horizontal="center" vertical="center"/>
    </xf>
    <xf numFmtId="0" fontId="24" fillId="8" borderId="0" xfId="0" applyFont="1" applyFill="1"/>
    <xf numFmtId="0" fontId="6" fillId="2" borderId="0" xfId="0" applyFont="1" applyFill="1" applyAlignment="1">
      <alignment horizontal="center" vertical="center" wrapText="1"/>
    </xf>
    <xf numFmtId="0" fontId="15" fillId="8" borderId="0" xfId="0" applyFont="1" applyFill="1" applyAlignment="1">
      <alignment horizontal="center"/>
    </xf>
    <xf numFmtId="0" fontId="3" fillId="7" borderId="10" xfId="0" applyFont="1" applyFill="1" applyBorder="1" applyAlignment="1">
      <alignment horizontal="center" vertical="center" wrapText="1"/>
    </xf>
    <xf numFmtId="0" fontId="3" fillId="7" borderId="12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25" fillId="8" borderId="3" xfId="0" applyFont="1" applyFill="1" applyBorder="1" applyAlignment="1">
      <alignment horizontal="left" vertical="center" wrapText="1" indent="1"/>
    </xf>
    <xf numFmtId="0" fontId="26" fillId="8" borderId="3" xfId="0" applyFont="1" applyFill="1" applyBorder="1" applyAlignment="1">
      <alignment horizontal="left" vertical="center" wrapText="1" indent="1"/>
    </xf>
    <xf numFmtId="0" fontId="26" fillId="17" borderId="4" xfId="0" applyFont="1" applyFill="1" applyBorder="1" applyAlignment="1">
      <alignment horizontal="left" vertical="center" wrapText="1" indent="1"/>
    </xf>
    <xf numFmtId="0" fontId="26" fillId="8" borderId="4" xfId="0" applyFont="1" applyFill="1" applyBorder="1" applyAlignment="1">
      <alignment horizontal="left" vertical="center" wrapText="1" indent="1"/>
    </xf>
    <xf numFmtId="0" fontId="26" fillId="8" borderId="6" xfId="0" applyFont="1" applyFill="1" applyBorder="1" applyAlignment="1">
      <alignment horizontal="left" vertical="center" wrapText="1" indent="1"/>
    </xf>
    <xf numFmtId="0" fontId="26" fillId="17" borderId="6" xfId="0" applyFont="1" applyFill="1" applyBorder="1" applyAlignment="1">
      <alignment horizontal="left" vertical="center" wrapText="1" indent="1"/>
    </xf>
    <xf numFmtId="0" fontId="17" fillId="7" borderId="7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5" fillId="8" borderId="0" xfId="0" applyFont="1" applyFill="1" applyAlignment="1">
      <alignment wrapText="1"/>
    </xf>
    <xf numFmtId="0" fontId="28" fillId="8" borderId="0" xfId="0" applyFont="1" applyFill="1"/>
    <xf numFmtId="0" fontId="12" fillId="8" borderId="0" xfId="0" applyFont="1" applyFill="1" applyAlignment="1">
      <alignment horizontal="center"/>
    </xf>
    <xf numFmtId="164" fontId="12" fillId="8" borderId="0" xfId="0" applyNumberFormat="1" applyFont="1" applyFill="1" applyAlignment="1">
      <alignment horizontal="center"/>
    </xf>
    <xf numFmtId="0" fontId="12" fillId="8" borderId="0" xfId="0" applyFont="1" applyFill="1" applyAlignment="1">
      <alignment horizontal="center" vertical="center"/>
    </xf>
    <xf numFmtId="0" fontId="29" fillId="8" borderId="0" xfId="0" applyFont="1" applyFill="1"/>
    <xf numFmtId="0" fontId="28" fillId="8" borderId="0" xfId="0" applyFont="1" applyFill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0" fillId="8" borderId="9" xfId="0" applyFill="1" applyBorder="1" applyAlignment="1">
      <alignment vertical="center"/>
    </xf>
    <xf numFmtId="164" fontId="0" fillId="8" borderId="1" xfId="0" applyNumberFormat="1" applyFill="1" applyBorder="1" applyAlignment="1">
      <alignment vertical="center"/>
    </xf>
    <xf numFmtId="0" fontId="3" fillId="7" borderId="7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0" fontId="5" fillId="8" borderId="8" xfId="0" applyFont="1" applyFill="1" applyBorder="1" applyAlignment="1">
      <alignment horizontal="center" vertical="center"/>
    </xf>
    <xf numFmtId="0" fontId="0" fillId="8" borderId="0" xfId="0" applyFill="1" applyAlignment="1">
      <alignment horizontal="center"/>
    </xf>
    <xf numFmtId="0" fontId="34" fillId="16" borderId="11" xfId="0" applyFont="1" applyFill="1" applyBorder="1" applyAlignment="1">
      <alignment horizontal="left" vertical="center" wrapText="1"/>
    </xf>
    <xf numFmtId="0" fontId="0" fillId="16" borderId="8" xfId="0" applyFill="1" applyBorder="1" applyAlignment="1">
      <alignment horizontal="center" vertical="center"/>
    </xf>
    <xf numFmtId="0" fontId="34" fillId="16" borderId="9" xfId="0" applyFont="1" applyFill="1" applyBorder="1" applyAlignment="1">
      <alignment horizontal="left" vertical="center" wrapText="1"/>
    </xf>
    <xf numFmtId="0" fontId="0" fillId="16" borderId="1" xfId="0" applyFill="1" applyBorder="1" applyAlignment="1">
      <alignment horizontal="center" vertical="center"/>
    </xf>
    <xf numFmtId="0" fontId="34" fillId="9" borderId="11" xfId="0" applyFont="1" applyFill="1" applyBorder="1" applyAlignment="1">
      <alignment horizontal="left" vertical="center" wrapText="1"/>
    </xf>
    <xf numFmtId="0" fontId="0" fillId="9" borderId="8" xfId="0" applyFill="1" applyBorder="1" applyAlignment="1">
      <alignment horizontal="center" vertical="center"/>
    </xf>
    <xf numFmtId="0" fontId="34" fillId="9" borderId="9" xfId="0" applyFont="1" applyFill="1" applyBorder="1" applyAlignment="1">
      <alignment horizontal="left" vertical="center" wrapText="1"/>
    </xf>
    <xf numFmtId="0" fontId="0" fillId="9" borderId="1" xfId="0" applyFill="1" applyBorder="1" applyAlignment="1">
      <alignment horizontal="center" vertical="center"/>
    </xf>
    <xf numFmtId="0" fontId="35" fillId="0" borderId="0" xfId="0" applyFont="1" applyAlignment="1">
      <alignment horizontal="left" vertical="center"/>
    </xf>
    <xf numFmtId="0" fontId="33" fillId="8" borderId="0" xfId="0" applyFont="1" applyFill="1" applyAlignment="1">
      <alignment wrapText="1"/>
    </xf>
    <xf numFmtId="0" fontId="15" fillId="0" borderId="0" xfId="0" applyFont="1" applyAlignment="1">
      <alignment vertical="center"/>
    </xf>
    <xf numFmtId="0" fontId="0" fillId="8" borderId="23" xfId="0" applyFill="1" applyBorder="1" applyAlignment="1">
      <alignment horizontal="center" vertical="center"/>
    </xf>
    <xf numFmtId="0" fontId="0" fillId="8" borderId="0" xfId="0" applyFill="1" applyAlignment="1">
      <alignment wrapText="1"/>
    </xf>
    <xf numFmtId="0" fontId="0" fillId="8" borderId="9" xfId="0" applyFill="1" applyBorder="1" applyAlignment="1">
      <alignment wrapText="1"/>
    </xf>
    <xf numFmtId="0" fontId="15" fillId="8" borderId="0" xfId="0" applyFont="1" applyFill="1" applyAlignment="1">
      <alignment horizontal="left"/>
    </xf>
    <xf numFmtId="14" fontId="15" fillId="8" borderId="0" xfId="0" applyNumberFormat="1" applyFont="1" applyFill="1" applyAlignment="1">
      <alignment horizontal="left" vertical="center"/>
    </xf>
    <xf numFmtId="0" fontId="5" fillId="8" borderId="23" xfId="0" applyFont="1" applyFill="1" applyBorder="1" applyAlignment="1">
      <alignment horizontal="center" vertical="center"/>
    </xf>
    <xf numFmtId="0" fontId="0" fillId="8" borderId="6" xfId="0" applyFill="1" applyBorder="1" applyAlignment="1" applyProtection="1">
      <alignment horizontal="center" vertical="center"/>
      <protection locked="0"/>
    </xf>
    <xf numFmtId="0" fontId="0" fillId="8" borderId="4" xfId="0" applyFill="1" applyBorder="1" applyAlignment="1" applyProtection="1">
      <alignment horizontal="center" vertical="center"/>
      <protection locked="0"/>
    </xf>
    <xf numFmtId="0" fontId="0" fillId="8" borderId="3" xfId="0" applyFill="1" applyBorder="1" applyAlignment="1" applyProtection="1">
      <alignment horizontal="center" vertical="center"/>
      <protection locked="0"/>
    </xf>
    <xf numFmtId="0" fontId="26" fillId="19" borderId="3" xfId="0" applyFont="1" applyFill="1" applyBorder="1" applyAlignment="1">
      <alignment horizontal="left" vertical="center" wrapText="1" indent="1"/>
    </xf>
    <xf numFmtId="0" fontId="25" fillId="19" borderId="4" xfId="0" applyFont="1" applyFill="1" applyBorder="1" applyAlignment="1">
      <alignment horizontal="left" vertical="center" wrapText="1"/>
    </xf>
    <xf numFmtId="0" fontId="25" fillId="19" borderId="5" xfId="0" applyFont="1" applyFill="1" applyBorder="1" applyAlignment="1">
      <alignment horizontal="left" vertical="center" wrapText="1"/>
    </xf>
    <xf numFmtId="0" fontId="25" fillId="19" borderId="0" xfId="0" applyFont="1" applyFill="1" applyAlignment="1">
      <alignment horizontal="left" vertical="center" wrapText="1"/>
    </xf>
    <xf numFmtId="0" fontId="25" fillId="19" borderId="16" xfId="0" applyFont="1" applyFill="1" applyBorder="1" applyAlignment="1">
      <alignment horizontal="left" vertical="center" wrapText="1"/>
    </xf>
    <xf numFmtId="0" fontId="25" fillId="19" borderId="17" xfId="0" applyFont="1" applyFill="1" applyBorder="1" applyAlignment="1">
      <alignment horizontal="left" vertical="center" wrapText="1"/>
    </xf>
    <xf numFmtId="0" fontId="25" fillId="19" borderId="28" xfId="0" applyFont="1" applyFill="1" applyBorder="1" applyAlignment="1">
      <alignment horizontal="left" vertical="center" wrapText="1"/>
    </xf>
    <xf numFmtId="0" fontId="25" fillId="8" borderId="4" xfId="0" applyFont="1" applyFill="1" applyBorder="1" applyAlignment="1">
      <alignment horizontal="left" vertical="center" wrapText="1"/>
    </xf>
    <xf numFmtId="0" fontId="25" fillId="8" borderId="5" xfId="0" applyFont="1" applyFill="1" applyBorder="1" applyAlignment="1">
      <alignment horizontal="left" vertical="center" wrapText="1"/>
    </xf>
    <xf numFmtId="0" fontId="25" fillId="8" borderId="0" xfId="0" applyFont="1" applyFill="1" applyAlignment="1">
      <alignment horizontal="left" vertical="center" wrapText="1"/>
    </xf>
    <xf numFmtId="0" fontId="0" fillId="19" borderId="4" xfId="0" applyFill="1" applyBorder="1" applyAlignment="1" applyProtection="1">
      <alignment horizontal="center" vertical="center"/>
      <protection locked="0"/>
    </xf>
    <xf numFmtId="0" fontId="0" fillId="19" borderId="6" xfId="0" applyFill="1" applyBorder="1" applyAlignment="1" applyProtection="1">
      <alignment horizontal="center" vertical="center"/>
      <protection locked="0"/>
    </xf>
    <xf numFmtId="0" fontId="0" fillId="19" borderId="3" xfId="0" applyFill="1" applyBorder="1" applyAlignment="1" applyProtection="1">
      <alignment horizontal="center" vertical="center"/>
      <protection locked="0"/>
    </xf>
    <xf numFmtId="0" fontId="38" fillId="8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19" xfId="0" applyBorder="1" applyAlignment="1" applyProtection="1">
      <alignment wrapText="1"/>
      <protection locked="0"/>
    </xf>
    <xf numFmtId="0" fontId="0" fillId="0" borderId="20" xfId="0" applyBorder="1" applyAlignment="1" applyProtection="1">
      <alignment wrapText="1"/>
      <protection locked="0"/>
    </xf>
    <xf numFmtId="0" fontId="0" fillId="0" borderId="25" xfId="0" applyBorder="1" applyAlignment="1" applyProtection="1">
      <alignment wrapText="1"/>
      <protection locked="0"/>
    </xf>
    <xf numFmtId="0" fontId="0" fillId="16" borderId="21" xfId="0" applyFill="1" applyBorder="1" applyAlignment="1">
      <alignment vertical="top" wrapText="1"/>
    </xf>
    <xf numFmtId="0" fontId="0" fillId="16" borderId="22" xfId="0" applyFill="1" applyBorder="1" applyAlignment="1">
      <alignment vertical="top" wrapText="1"/>
    </xf>
    <xf numFmtId="0" fontId="0" fillId="16" borderId="24" xfId="0" applyFill="1" applyBorder="1" applyAlignment="1">
      <alignment vertical="top" wrapText="1"/>
    </xf>
    <xf numFmtId="0" fontId="1" fillId="8" borderId="0" xfId="0" applyFont="1" applyFill="1" applyAlignment="1">
      <alignment horizontal="center"/>
    </xf>
    <xf numFmtId="0" fontId="15" fillId="8" borderId="0" xfId="0" applyFont="1" applyFill="1" applyAlignment="1">
      <alignment horizontal="left"/>
    </xf>
    <xf numFmtId="0" fontId="3" fillId="7" borderId="10" xfId="0" applyFont="1" applyFill="1" applyBorder="1" applyAlignment="1">
      <alignment horizontal="center" vertical="center" wrapText="1"/>
    </xf>
    <xf numFmtId="0" fontId="3" fillId="7" borderId="12" xfId="0" applyFont="1" applyFill="1" applyBorder="1" applyAlignment="1">
      <alignment horizontal="center" vertical="center" wrapText="1"/>
    </xf>
    <xf numFmtId="0" fontId="3" fillId="7" borderId="13" xfId="0" applyFont="1" applyFill="1" applyBorder="1" applyAlignment="1">
      <alignment horizontal="center" vertical="center" wrapText="1"/>
    </xf>
    <xf numFmtId="0" fontId="37" fillId="8" borderId="0" xfId="0" applyFont="1" applyFill="1" applyAlignment="1">
      <alignment horizontal="center" vertical="center"/>
    </xf>
    <xf numFmtId="0" fontId="15" fillId="8" borderId="18" xfId="0" applyFont="1" applyFill="1" applyBorder="1" applyAlignment="1">
      <alignment horizontal="left" wrapText="1"/>
    </xf>
    <xf numFmtId="0" fontId="15" fillId="8" borderId="26" xfId="0" applyFont="1" applyFill="1" applyBorder="1" applyAlignment="1" applyProtection="1">
      <alignment horizontal="left" wrapText="1"/>
      <protection locked="0"/>
    </xf>
    <xf numFmtId="0" fontId="15" fillId="8" borderId="27" xfId="0" applyFont="1" applyFill="1" applyBorder="1" applyAlignment="1" applyProtection="1">
      <alignment horizontal="left" wrapText="1"/>
      <protection locked="0"/>
    </xf>
    <xf numFmtId="0" fontId="32" fillId="18" borderId="14" xfId="0" applyFont="1" applyFill="1" applyBorder="1" applyAlignment="1">
      <alignment horizontal="center" vertical="center" wrapText="1"/>
    </xf>
    <xf numFmtId="0" fontId="32" fillId="18" borderId="2" xfId="0" applyFont="1" applyFill="1" applyBorder="1" applyAlignment="1">
      <alignment horizontal="center" vertical="center" wrapText="1"/>
    </xf>
    <xf numFmtId="0" fontId="31" fillId="16" borderId="14" xfId="0" applyFont="1" applyFill="1" applyBorder="1" applyAlignment="1">
      <alignment horizontal="center" vertical="center" wrapText="1"/>
    </xf>
    <xf numFmtId="0" fontId="31" fillId="16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9" borderId="10" xfId="0" applyFont="1" applyFill="1" applyBorder="1" applyAlignment="1">
      <alignment horizontal="center" vertical="center" wrapText="1"/>
    </xf>
    <xf numFmtId="0" fontId="23" fillId="9" borderId="13" xfId="0" applyFont="1" applyFill="1" applyBorder="1" applyAlignment="1">
      <alignment horizontal="center" vertical="center" wrapText="1"/>
    </xf>
    <xf numFmtId="0" fontId="36" fillId="0" borderId="23" xfId="0" applyFont="1" applyBorder="1" applyAlignment="1">
      <alignment horizontal="left" vertical="center" wrapText="1"/>
    </xf>
    <xf numFmtId="0" fontId="22" fillId="16" borderId="10" xfId="0" applyFont="1" applyFill="1" applyBorder="1" applyAlignment="1">
      <alignment horizontal="center" vertical="center" wrapText="1"/>
    </xf>
    <xf numFmtId="0" fontId="22" fillId="16" borderId="13" xfId="0" applyFont="1" applyFill="1" applyBorder="1" applyAlignment="1">
      <alignment horizontal="center" vertical="center" wrapText="1"/>
    </xf>
    <xf numFmtId="0" fontId="14" fillId="14" borderId="14" xfId="0" applyFont="1" applyFill="1" applyBorder="1" applyAlignment="1">
      <alignment horizontal="center" vertical="center" wrapText="1"/>
    </xf>
    <xf numFmtId="0" fontId="14" fillId="14" borderId="15" xfId="0" applyFont="1" applyFill="1" applyBorder="1" applyAlignment="1">
      <alignment horizontal="center" vertical="center" wrapText="1"/>
    </xf>
    <xf numFmtId="0" fontId="14" fillId="14" borderId="2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164" fontId="0" fillId="8" borderId="8" xfId="0" applyNumberFormat="1" applyFill="1" applyBorder="1" applyAlignment="1">
      <alignment horizontal="center" vertical="center"/>
    </xf>
    <xf numFmtId="164" fontId="0" fillId="8" borderId="5" xfId="0" applyNumberFormat="1" applyFill="1" applyBorder="1" applyAlignment="1">
      <alignment horizontal="center" vertical="center"/>
    </xf>
    <xf numFmtId="164" fontId="0" fillId="8" borderId="1" xfId="0" applyNumberFormat="1" applyFill="1" applyBorder="1" applyAlignment="1">
      <alignment horizontal="center" vertical="center"/>
    </xf>
    <xf numFmtId="0" fontId="3" fillId="7" borderId="6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0" fillId="8" borderId="11" xfId="0" applyFill="1" applyBorder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0" fillId="8" borderId="9" xfId="0" applyFill="1" applyBorder="1" applyAlignment="1">
      <alignment horizontal="center" vertical="center"/>
    </xf>
  </cellXfs>
  <cellStyles count="1">
    <cellStyle name="Normal" xfId="0" builtinId="0"/>
  </cellStyles>
  <dxfs count="22">
    <dxf>
      <fill>
        <patternFill>
          <bgColor theme="5"/>
        </patternFill>
      </fill>
    </dxf>
    <dxf>
      <fill>
        <patternFill>
          <bgColor rgb="FFC00000"/>
        </patternFill>
      </fill>
    </dxf>
    <dxf>
      <fill>
        <patternFill>
          <bgColor theme="5" tint="0.39994506668294322"/>
        </patternFill>
      </fill>
    </dxf>
    <dxf>
      <fill>
        <patternFill>
          <bgColor rgb="FFFFDA66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fgColor theme="6" tint="0.79995117038483843"/>
          <bgColor rgb="FFECEF76"/>
        </patternFill>
      </fill>
    </dxf>
    <dxf>
      <fill>
        <patternFill>
          <bgColor rgb="FFFFD05C"/>
        </patternFill>
      </fill>
    </dxf>
    <dxf>
      <fill>
        <patternFill>
          <bgColor rgb="FFF68554"/>
        </patternFill>
      </fill>
    </dxf>
    <dxf>
      <fill>
        <patternFill>
          <bgColor rgb="FFBE454C"/>
        </patternFill>
      </fill>
    </dxf>
    <dxf>
      <fill>
        <patternFill>
          <bgColor theme="5"/>
        </patternFill>
      </fill>
    </dxf>
    <dxf>
      <fill>
        <patternFill>
          <bgColor rgb="FFC00000"/>
        </patternFill>
      </fill>
    </dxf>
    <dxf>
      <fill>
        <patternFill>
          <bgColor theme="5" tint="0.39994506668294322"/>
        </patternFill>
      </fill>
    </dxf>
    <dxf>
      <fill>
        <patternFill>
          <bgColor rgb="FFFFDA66"/>
        </patternFill>
      </fill>
    </dxf>
    <dxf>
      <fill>
        <patternFill>
          <bgColor theme="9" tint="0.39994506668294322"/>
        </patternFill>
      </fill>
    </dxf>
    <dxf>
      <font>
        <color theme="0" tint="-0.14996795556505021"/>
      </font>
      <fill>
        <patternFill patternType="none">
          <bgColor auto="1"/>
        </patternFill>
      </fill>
    </dxf>
    <dxf>
      <fill>
        <patternFill>
          <fgColor theme="6" tint="0.79995117038483843"/>
          <bgColor rgb="FFECEF76"/>
        </patternFill>
      </fill>
    </dxf>
    <dxf>
      <fill>
        <patternFill>
          <bgColor rgb="FFFFD05C"/>
        </patternFill>
      </fill>
    </dxf>
    <dxf>
      <fill>
        <patternFill>
          <bgColor rgb="FFF68554"/>
        </patternFill>
      </fill>
    </dxf>
    <dxf>
      <fill>
        <patternFill>
          <bgColor rgb="FFBE454C"/>
        </patternFill>
      </fill>
    </dxf>
    <dxf>
      <font>
        <color theme="0" tint="-0.14996795556505021"/>
      </font>
    </dxf>
    <dxf>
      <font>
        <color theme="0" tint="-0.14996795556505021"/>
      </font>
    </dxf>
  </dxfs>
  <tableStyles count="0" defaultTableStyle="TableStyleMedium2" defaultPivotStyle="PivotStyleLight16"/>
  <colors>
    <mruColors>
      <color rgb="FFF2F2F2"/>
      <color rgb="FFECEF76"/>
      <color rgb="FFBE454C"/>
      <color rgb="FFF68554"/>
      <color rgb="FFFFD05C"/>
      <color rgb="FFFFDA66"/>
      <color rgb="FFBF0000"/>
      <color rgb="FFC45912"/>
      <color rgb="FFF4B083"/>
      <color rgb="FFFFFF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556970983722576E-2"/>
          <c:y val="2.8314028314028315E-2"/>
          <c:w val="0.83822820861125269"/>
          <c:h val="0.88840827329016303"/>
        </c:manualLayout>
      </c:layout>
      <c:lineChart>
        <c:grouping val="standard"/>
        <c:varyColors val="1"/>
        <c:ser>
          <c:idx val="0"/>
          <c:order val="0"/>
          <c:spPr>
            <a:ln w="25400">
              <a:noFill/>
            </a:ln>
          </c:spPr>
          <c:marker>
            <c:symbol val="square"/>
            <c:size val="15"/>
            <c:spPr>
              <a:solidFill>
                <a:schemeClr val="tx1"/>
              </a:solidFill>
              <a:ln>
                <a:noFill/>
              </a:ln>
            </c:spPr>
          </c:marker>
          <c:dPt>
            <c:idx val="0"/>
            <c:marker>
              <c:symbol val="square"/>
              <c:size val="15"/>
              <c:spPr>
                <a:solidFill>
                  <a:schemeClr val="tx1"/>
                </a:solidFill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939C-A84F-9542-98FE4ECD46E8}"/>
              </c:ext>
            </c:extLst>
          </c:dPt>
          <c:dPt>
            <c:idx val="1"/>
            <c:marker>
              <c:symbol val="square"/>
              <c:size val="15"/>
              <c:spPr>
                <a:solidFill>
                  <a:schemeClr val="tx1"/>
                </a:solidFill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939C-A84F-9542-98FE4ECD46E8}"/>
              </c:ext>
            </c:extLst>
          </c:dPt>
          <c:dPt>
            <c:idx val="2"/>
            <c:marker>
              <c:symbol val="square"/>
              <c:size val="15"/>
              <c:spPr>
                <a:solidFill>
                  <a:schemeClr val="tx1"/>
                </a:solidFill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939C-A84F-9542-98FE4ECD46E8}"/>
              </c:ext>
            </c:extLst>
          </c:dPt>
          <c:dPt>
            <c:idx val="3"/>
            <c:marker>
              <c:symbol val="square"/>
              <c:size val="15"/>
              <c:spPr>
                <a:solidFill>
                  <a:schemeClr val="tx1"/>
                </a:solidFill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939C-A84F-9542-98FE4ECD46E8}"/>
              </c:ext>
            </c:extLst>
          </c:dPt>
          <c:dPt>
            <c:idx val="4"/>
            <c:marker>
              <c:symbol val="square"/>
              <c:size val="15"/>
              <c:spPr>
                <a:solidFill>
                  <a:schemeClr val="tx1"/>
                </a:solidFill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939C-A84F-9542-98FE4ECD46E8}"/>
              </c:ext>
            </c:extLst>
          </c:dPt>
          <c:dLbls>
            <c:spPr>
              <a:solidFill>
                <a:schemeClr val="tx1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8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0"/>
              </c:ext>
            </c:extLst>
          </c:dLbls>
          <c:cat>
            <c:strRef>
              <c:f>'4. Form Coding -Do Not Edit'!$H$16:$H$20</c:f>
              <c:strCache>
                <c:ptCount val="5"/>
                <c:pt idx="0">
                  <c:v>SOCIAL</c:v>
                </c:pt>
                <c:pt idx="1">
                  <c:v>TECHNICAL </c:v>
                </c:pt>
                <c:pt idx="2">
                  <c:v>ECONOMIC </c:v>
                </c:pt>
                <c:pt idx="3">
                  <c:v>ENVIRONMENTAL </c:v>
                </c:pt>
                <c:pt idx="4">
                  <c:v>POLITICAL </c:v>
                </c:pt>
              </c:strCache>
            </c:strRef>
          </c:cat>
          <c:val>
            <c:numRef>
              <c:f>'4. Form Coding -Do Not Edit'!$I$16:$I$20</c:f>
              <c:numCache>
                <c:formatCode>0.0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3E-E647-BC8E-F04E6634C7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16725647"/>
        <c:axId val="1307431935"/>
      </c:lineChart>
      <c:catAx>
        <c:axId val="15167256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07431935"/>
        <c:crosses val="autoZero"/>
        <c:auto val="1"/>
        <c:lblAlgn val="ctr"/>
        <c:lblOffset val="100"/>
        <c:noMultiLvlLbl val="0"/>
      </c:catAx>
      <c:valAx>
        <c:axId val="1307431935"/>
        <c:scaling>
          <c:orientation val="minMax"/>
          <c:max val="5"/>
          <c:min val="0"/>
        </c:scaling>
        <c:delete val="0"/>
        <c:axPos val="l"/>
        <c:numFmt formatCode="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noFill/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6725647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25400" cap="flat" cmpd="sng" algn="ctr">
      <a:solidFill>
        <a:schemeClr val="accent1">
          <a:shade val="1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14833</xdr:colOff>
      <xdr:row>22</xdr:row>
      <xdr:rowOff>70185</xdr:rowOff>
    </xdr:from>
    <xdr:to>
      <xdr:col>8</xdr:col>
      <xdr:colOff>25400</xdr:colOff>
      <xdr:row>59</xdr:row>
      <xdr:rowOff>152400</xdr:rowOff>
    </xdr:to>
    <xdr:grpSp>
      <xdr:nvGrpSpPr>
        <xdr:cNvPr id="10" name="Group 9">
          <a:extLst>
            <a:ext uri="{FF2B5EF4-FFF2-40B4-BE49-F238E27FC236}">
              <a16:creationId xmlns:a16="http://schemas.microsoft.com/office/drawing/2014/main" id="{E6C1E32C-EEFA-2AE0-6347-3D19E9C8EBFA}"/>
            </a:ext>
          </a:extLst>
        </xdr:cNvPr>
        <xdr:cNvGrpSpPr/>
      </xdr:nvGrpSpPr>
      <xdr:grpSpPr>
        <a:xfrm>
          <a:off x="232547" y="11736042"/>
          <a:ext cx="15522710" cy="7675001"/>
          <a:chOff x="2935833" y="11144585"/>
          <a:chExt cx="12448102" cy="7405881"/>
        </a:xfrm>
      </xdr:grpSpPr>
      <xdr:grpSp>
        <xdr:nvGrpSpPr>
          <xdr:cNvPr id="8" name="Group 7">
            <a:extLst>
              <a:ext uri="{FF2B5EF4-FFF2-40B4-BE49-F238E27FC236}">
                <a16:creationId xmlns:a16="http://schemas.microsoft.com/office/drawing/2014/main" id="{E8E34CEB-6977-BB8F-5C11-E6D7C8136F3A}"/>
              </a:ext>
            </a:extLst>
          </xdr:cNvPr>
          <xdr:cNvGrpSpPr/>
        </xdr:nvGrpSpPr>
        <xdr:grpSpPr>
          <a:xfrm>
            <a:off x="3205593" y="11359515"/>
            <a:ext cx="11856607" cy="6585585"/>
            <a:chOff x="13444063" y="11423371"/>
            <a:chExt cx="3708401" cy="6337468"/>
          </a:xfrm>
        </xdr:grpSpPr>
        <xdr:sp macro="" textlink="">
          <xdr:nvSpPr>
            <xdr:cNvPr id="3" name="Rectangle 2">
              <a:extLst>
                <a:ext uri="{FF2B5EF4-FFF2-40B4-BE49-F238E27FC236}">
                  <a16:creationId xmlns:a16="http://schemas.microsoft.com/office/drawing/2014/main" id="{CF4C8A4C-0787-4641-C2D5-C090D78393D6}"/>
                </a:ext>
              </a:extLst>
            </xdr:cNvPr>
            <xdr:cNvSpPr/>
          </xdr:nvSpPr>
          <xdr:spPr>
            <a:xfrm>
              <a:off x="13444063" y="16493679"/>
              <a:ext cx="3708401" cy="1267160"/>
            </a:xfrm>
            <a:prstGeom prst="rect">
              <a:avLst/>
            </a:prstGeom>
            <a:solidFill>
              <a:srgbClr val="A8D08D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" name="Rectangle 3">
              <a:extLst>
                <a:ext uri="{FF2B5EF4-FFF2-40B4-BE49-F238E27FC236}">
                  <a16:creationId xmlns:a16="http://schemas.microsoft.com/office/drawing/2014/main" id="{379A87B6-8708-784B-994D-F3E5D3D79622}"/>
                </a:ext>
              </a:extLst>
            </xdr:cNvPr>
            <xdr:cNvSpPr/>
          </xdr:nvSpPr>
          <xdr:spPr>
            <a:xfrm>
              <a:off x="13444063" y="15227021"/>
              <a:ext cx="3708401" cy="1269833"/>
            </a:xfrm>
            <a:prstGeom prst="rect">
              <a:avLst/>
            </a:prstGeom>
            <a:solidFill>
              <a:srgbClr val="FFDA66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" name="Rectangle 4">
              <a:extLst>
                <a:ext uri="{FF2B5EF4-FFF2-40B4-BE49-F238E27FC236}">
                  <a16:creationId xmlns:a16="http://schemas.microsoft.com/office/drawing/2014/main" id="{2446A25E-4FFC-A548-A5F1-96496D456843}"/>
                </a:ext>
              </a:extLst>
            </xdr:cNvPr>
            <xdr:cNvSpPr/>
          </xdr:nvSpPr>
          <xdr:spPr>
            <a:xfrm>
              <a:off x="13444063" y="13954014"/>
              <a:ext cx="3708401" cy="1269832"/>
            </a:xfrm>
            <a:prstGeom prst="rect">
              <a:avLst/>
            </a:prstGeom>
            <a:solidFill>
              <a:srgbClr val="F4B083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6" name="Rectangle 5">
              <a:extLst>
                <a:ext uri="{FF2B5EF4-FFF2-40B4-BE49-F238E27FC236}">
                  <a16:creationId xmlns:a16="http://schemas.microsoft.com/office/drawing/2014/main" id="{66126D56-854E-9E4E-B47A-D86A86F7F506}"/>
                </a:ext>
              </a:extLst>
            </xdr:cNvPr>
            <xdr:cNvSpPr/>
          </xdr:nvSpPr>
          <xdr:spPr>
            <a:xfrm>
              <a:off x="13444063" y="12690029"/>
              <a:ext cx="3708401" cy="1267160"/>
            </a:xfrm>
            <a:prstGeom prst="rect">
              <a:avLst/>
            </a:prstGeom>
            <a:solidFill>
              <a:srgbClr val="C45912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7" name="Rectangle 6">
              <a:extLst>
                <a:ext uri="{FF2B5EF4-FFF2-40B4-BE49-F238E27FC236}">
                  <a16:creationId xmlns:a16="http://schemas.microsoft.com/office/drawing/2014/main" id="{7F67B56E-5145-644B-97D7-1DE20BD877D6}"/>
                </a:ext>
              </a:extLst>
            </xdr:cNvPr>
            <xdr:cNvSpPr/>
          </xdr:nvSpPr>
          <xdr:spPr>
            <a:xfrm>
              <a:off x="13444063" y="11423371"/>
              <a:ext cx="3708401" cy="1269833"/>
            </a:xfrm>
            <a:prstGeom prst="rect">
              <a:avLst/>
            </a:prstGeom>
            <a:solidFill>
              <a:srgbClr val="BF0000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aphicFrame macro="">
        <xdr:nvGraphicFramePr>
          <xdr:cNvPr id="2" name="Chart 1">
            <a:extLst>
              <a:ext uri="{FF2B5EF4-FFF2-40B4-BE49-F238E27FC236}">
                <a16:creationId xmlns:a16="http://schemas.microsoft.com/office/drawing/2014/main" id="{18A2ED6E-0B19-E940-8AEF-3FC7A7214EF0}"/>
              </a:ext>
            </a:extLst>
          </xdr:cNvPr>
          <xdr:cNvGraphicFramePr>
            <a:graphicFrameLocks/>
          </xdr:cNvGraphicFramePr>
        </xdr:nvGraphicFramePr>
        <xdr:xfrm>
          <a:off x="2935833" y="11144585"/>
          <a:ext cx="12448102" cy="740588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</xdr:grp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0.84416</cdr:x>
      <cdr:y>0.09823</cdr:y>
    </cdr:from>
    <cdr:to>
      <cdr:x>0.94606</cdr:x>
      <cdr:y>0.17243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682A8E02-FC06-AE30-036F-29C311A47D37}"/>
            </a:ext>
          </a:extLst>
        </cdr:cNvPr>
        <cdr:cNvSpPr txBox="1"/>
      </cdr:nvSpPr>
      <cdr:spPr>
        <a:xfrm xmlns:a="http://schemas.openxmlformats.org/drawingml/2006/main">
          <a:off x="10459101" y="711926"/>
          <a:ext cx="1262538" cy="5377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GB" sz="1200" b="1"/>
            <a:t>5 - VERY HIGH IMPACT</a:t>
          </a:r>
        </a:p>
      </cdr:txBody>
    </cdr:sp>
  </cdr:relSizeAnchor>
  <cdr:relSizeAnchor xmlns:cdr="http://schemas.openxmlformats.org/drawingml/2006/chartDrawing">
    <cdr:from>
      <cdr:x>0.84416</cdr:x>
      <cdr:y>0.79424</cdr:y>
    </cdr:from>
    <cdr:to>
      <cdr:x>0.94606</cdr:x>
      <cdr:y>0.86845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3F18E75B-64FE-CCE6-0BEE-392C05D496F8}"/>
            </a:ext>
          </a:extLst>
        </cdr:cNvPr>
        <cdr:cNvSpPr txBox="1"/>
      </cdr:nvSpPr>
      <cdr:spPr>
        <a:xfrm xmlns:a="http://schemas.openxmlformats.org/drawingml/2006/main">
          <a:off x="10459101" y="5756162"/>
          <a:ext cx="1262538" cy="5378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1200" b="1"/>
            <a:t>1 - NO IMPACT</a:t>
          </a:r>
        </a:p>
      </cdr:txBody>
    </cdr:sp>
  </cdr:relSizeAnchor>
  <cdr:relSizeAnchor xmlns:cdr="http://schemas.openxmlformats.org/drawingml/2006/chartDrawing">
    <cdr:from>
      <cdr:x>0.84416</cdr:x>
      <cdr:y>0.62024</cdr:y>
    </cdr:from>
    <cdr:to>
      <cdr:x>0.94606</cdr:x>
      <cdr:y>0.69444</cdr:y>
    </cdr:to>
    <cdr:sp macro="" textlink="">
      <cdr:nvSpPr>
        <cdr:cNvPr id="5" name="TextBox 1">
          <a:extLst xmlns:a="http://schemas.openxmlformats.org/drawingml/2006/main">
            <a:ext uri="{FF2B5EF4-FFF2-40B4-BE49-F238E27FC236}">
              <a16:creationId xmlns:a16="http://schemas.microsoft.com/office/drawing/2014/main" id="{95FB2DE1-7C8D-313A-9B48-74D1071BE487}"/>
            </a:ext>
          </a:extLst>
        </cdr:cNvPr>
        <cdr:cNvSpPr txBox="1"/>
      </cdr:nvSpPr>
      <cdr:spPr>
        <a:xfrm xmlns:a="http://schemas.openxmlformats.org/drawingml/2006/main">
          <a:off x="10459101" y="4495121"/>
          <a:ext cx="1262538" cy="5377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1200" b="1"/>
            <a:t>2 - LOW IMPACT</a:t>
          </a:r>
        </a:p>
      </cdr:txBody>
    </cdr:sp>
  </cdr:relSizeAnchor>
  <cdr:relSizeAnchor xmlns:cdr="http://schemas.openxmlformats.org/drawingml/2006/chartDrawing">
    <cdr:from>
      <cdr:x>0.84416</cdr:x>
      <cdr:y>0.44623</cdr:y>
    </cdr:from>
    <cdr:to>
      <cdr:x>0.94606</cdr:x>
      <cdr:y>0.52044</cdr:y>
    </cdr:to>
    <cdr:sp macro="" textlink="">
      <cdr:nvSpPr>
        <cdr:cNvPr id="6" name="TextBox 1">
          <a:extLst xmlns:a="http://schemas.openxmlformats.org/drawingml/2006/main">
            <a:ext uri="{FF2B5EF4-FFF2-40B4-BE49-F238E27FC236}">
              <a16:creationId xmlns:a16="http://schemas.microsoft.com/office/drawing/2014/main" id="{1990FC53-EBA7-EA47-D42A-3354EC41DF03}"/>
            </a:ext>
          </a:extLst>
        </cdr:cNvPr>
        <cdr:cNvSpPr txBox="1"/>
      </cdr:nvSpPr>
      <cdr:spPr>
        <a:xfrm xmlns:a="http://schemas.openxmlformats.org/drawingml/2006/main">
          <a:off x="10459101" y="3234008"/>
          <a:ext cx="1262538" cy="5378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1200" b="1"/>
            <a:t>3 - MEDIUM IMPACT</a:t>
          </a:r>
        </a:p>
      </cdr:txBody>
    </cdr:sp>
  </cdr:relSizeAnchor>
  <cdr:relSizeAnchor xmlns:cdr="http://schemas.openxmlformats.org/drawingml/2006/chartDrawing">
    <cdr:from>
      <cdr:x>0.84416</cdr:x>
      <cdr:y>0.27223</cdr:y>
    </cdr:from>
    <cdr:to>
      <cdr:x>0.94606</cdr:x>
      <cdr:y>0.34644</cdr:y>
    </cdr:to>
    <cdr:sp macro="" textlink="">
      <cdr:nvSpPr>
        <cdr:cNvPr id="7" name="TextBox 1">
          <a:extLst xmlns:a="http://schemas.openxmlformats.org/drawingml/2006/main">
            <a:ext uri="{FF2B5EF4-FFF2-40B4-BE49-F238E27FC236}">
              <a16:creationId xmlns:a16="http://schemas.microsoft.com/office/drawing/2014/main" id="{1990FC53-EBA7-EA47-D42A-3354EC41DF03}"/>
            </a:ext>
          </a:extLst>
        </cdr:cNvPr>
        <cdr:cNvSpPr txBox="1"/>
      </cdr:nvSpPr>
      <cdr:spPr>
        <a:xfrm xmlns:a="http://schemas.openxmlformats.org/drawingml/2006/main">
          <a:off x="10459101" y="1972967"/>
          <a:ext cx="1262538" cy="5378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1200" b="1"/>
            <a:t>4 - HIGH IMPACT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8822C-3E86-4723-9821-67A7A5D8402D}">
  <dimension ref="A1:B10"/>
  <sheetViews>
    <sheetView tabSelected="1" workbookViewId="0">
      <selection activeCell="B2" sqref="B2"/>
    </sheetView>
  </sheetViews>
  <sheetFormatPr defaultColWidth="9" defaultRowHeight="16" x14ac:dyDescent="0.4"/>
  <cols>
    <col min="1" max="1" width="32.83203125" style="122" customWidth="1"/>
    <col min="2" max="2" width="54.58203125" style="123" customWidth="1"/>
    <col min="3" max="16384" width="9" style="123"/>
  </cols>
  <sheetData>
    <row r="1" spans="1:2" ht="29.25" customHeight="1" thickBot="1" x14ac:dyDescent="0.45">
      <c r="A1" s="139" t="s">
        <v>0</v>
      </c>
      <c r="B1" s="140"/>
    </row>
    <row r="2" spans="1:2" ht="32" x14ac:dyDescent="0.4">
      <c r="A2" s="127" t="s">
        <v>150</v>
      </c>
      <c r="B2" s="124"/>
    </row>
    <row r="3" spans="1:2" ht="27" customHeight="1" x14ac:dyDescent="0.4">
      <c r="A3" s="128" t="s">
        <v>1</v>
      </c>
      <c r="B3" s="125"/>
    </row>
    <row r="4" spans="1:2" ht="132" customHeight="1" x14ac:dyDescent="0.4">
      <c r="A4" s="128" t="s">
        <v>2</v>
      </c>
      <c r="B4" s="125"/>
    </row>
    <row r="5" spans="1:2" ht="30" customHeight="1" x14ac:dyDescent="0.4">
      <c r="A5" s="128" t="s">
        <v>3</v>
      </c>
      <c r="B5" s="125"/>
    </row>
    <row r="6" spans="1:2" ht="31.5" customHeight="1" x14ac:dyDescent="0.4">
      <c r="A6" s="128" t="s">
        <v>4</v>
      </c>
      <c r="B6" s="125"/>
    </row>
    <row r="7" spans="1:2" ht="27.75" customHeight="1" x14ac:dyDescent="0.4">
      <c r="A7" s="128" t="s">
        <v>5</v>
      </c>
      <c r="B7" s="125"/>
    </row>
    <row r="8" spans="1:2" ht="26.25" customHeight="1" x14ac:dyDescent="0.4">
      <c r="A8" s="128" t="s">
        <v>6</v>
      </c>
      <c r="B8" s="125"/>
    </row>
    <row r="9" spans="1:2" ht="69" customHeight="1" thickBot="1" x14ac:dyDescent="0.45">
      <c r="A9" s="129" t="s">
        <v>151</v>
      </c>
      <c r="B9" s="126"/>
    </row>
    <row r="10" spans="1:2" ht="40.5" customHeight="1" thickBot="1" x14ac:dyDescent="0.45">
      <c r="A10" s="141" t="s">
        <v>7</v>
      </c>
      <c r="B10" s="142"/>
    </row>
  </sheetData>
  <sheetProtection algorithmName="SHA-512" hashValue="z10/PMAfdkGvyktvzuBiEaV+G+gsEFZYmZCRcS9AsmNkuyd/zXKt0o8csR2qY7e2pWVsb4jZffHA4ek6jb8t2w==" saltValue="c7H2Sk4ZbqdY0HIBM6AcNQ==" spinCount="100000" sheet="1" objects="1" scenarios="1" selectLockedCells="1"/>
  <mergeCells count="2">
    <mergeCell ref="A1:B1"/>
    <mergeCell ref="A10:B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DACDF-9CF6-0C4B-85F2-317E9806EC4C}">
  <sheetPr>
    <pageSetUpPr fitToPage="1"/>
  </sheetPr>
  <dimension ref="B1:O23"/>
  <sheetViews>
    <sheetView topLeftCell="B1" zoomScale="70" zoomScaleNormal="70" workbookViewId="0">
      <selection activeCell="I6" sqref="I6"/>
    </sheetView>
  </sheetViews>
  <sheetFormatPr defaultColWidth="10.83203125" defaultRowHeight="16" x14ac:dyDescent="0.4"/>
  <cols>
    <col min="1" max="1" width="2.83203125" style="1" customWidth="1"/>
    <col min="2" max="2" width="21.08203125" style="43" customWidth="1"/>
    <col min="3" max="3" width="6.5" style="43" customWidth="1"/>
    <col min="4" max="7" width="34.5" style="44" customWidth="1"/>
    <col min="8" max="8" width="37.83203125" style="44" customWidth="1"/>
    <col min="9" max="9" width="23.5" style="3" customWidth="1"/>
    <col min="10" max="10" width="10.83203125" style="1"/>
    <col min="11" max="11" width="15.58203125" style="1" customWidth="1"/>
    <col min="12" max="12" width="28" style="1" customWidth="1"/>
    <col min="13" max="13" width="21.33203125" style="1" customWidth="1"/>
    <col min="14" max="14" width="10.83203125" style="1"/>
    <col min="15" max="15" width="17" style="1" customWidth="1"/>
    <col min="16" max="16384" width="10.83203125" style="1"/>
  </cols>
  <sheetData>
    <row r="1" spans="2:15" ht="45" customHeight="1" x14ac:dyDescent="0.4">
      <c r="B1" s="135" t="s">
        <v>8</v>
      </c>
      <c r="C1" s="135"/>
      <c r="D1" s="135"/>
      <c r="E1" s="135"/>
      <c r="F1" s="135"/>
      <c r="G1" s="135"/>
      <c r="H1" s="135"/>
      <c r="I1" s="135"/>
    </row>
    <row r="2" spans="2:15" ht="40" customHeight="1" x14ac:dyDescent="0.6">
      <c r="B2" s="97"/>
      <c r="D2" s="74" t="s">
        <v>1</v>
      </c>
      <c r="E2" s="136">
        <f>'1. Project Information'!B3</f>
        <v>0</v>
      </c>
      <c r="F2" s="136"/>
      <c r="J2" s="130"/>
      <c r="K2" s="130"/>
      <c r="L2" s="78"/>
      <c r="M2" s="44"/>
      <c r="N2" s="102"/>
      <c r="O2" s="102"/>
    </row>
    <row r="3" spans="2:15" ht="40" customHeight="1" x14ac:dyDescent="0.45">
      <c r="B3" s="98"/>
      <c r="D3" s="74" t="s">
        <v>9</v>
      </c>
      <c r="E3" s="137"/>
      <c r="F3" s="137"/>
      <c r="J3" s="130"/>
      <c r="K3" s="130"/>
      <c r="L3" s="79"/>
      <c r="M3" s="79"/>
      <c r="N3" s="103"/>
      <c r="O3" s="103"/>
    </row>
    <row r="4" spans="2:15" ht="40" customHeight="1" thickBot="1" x14ac:dyDescent="0.5">
      <c r="D4" s="74" t="s">
        <v>10</v>
      </c>
      <c r="E4" s="138"/>
      <c r="F4" s="138"/>
      <c r="H4" s="73" t="s">
        <v>11</v>
      </c>
    </row>
    <row r="5" spans="2:15" ht="48.5" thickBot="1" x14ac:dyDescent="0.45">
      <c r="B5" s="45"/>
      <c r="C5" s="45"/>
      <c r="D5" s="46" t="s">
        <v>12</v>
      </c>
      <c r="E5" s="47" t="s">
        <v>13</v>
      </c>
      <c r="F5" s="48" t="s">
        <v>14</v>
      </c>
      <c r="G5" s="49" t="s">
        <v>15</v>
      </c>
      <c r="H5" s="50" t="s">
        <v>16</v>
      </c>
      <c r="I5" s="121" t="s">
        <v>149</v>
      </c>
    </row>
    <row r="6" spans="2:15" ht="54" customHeight="1" x14ac:dyDescent="0.4">
      <c r="B6" s="132" t="s">
        <v>17</v>
      </c>
      <c r="C6" s="59">
        <v>1</v>
      </c>
      <c r="D6" s="69" t="s">
        <v>18</v>
      </c>
      <c r="E6" s="69" t="s">
        <v>19</v>
      </c>
      <c r="F6" s="69" t="s">
        <v>19</v>
      </c>
      <c r="G6" s="69" t="s">
        <v>20</v>
      </c>
      <c r="H6" s="69" t="s">
        <v>20</v>
      </c>
      <c r="I6" s="105"/>
    </row>
    <row r="7" spans="2:15" ht="28" customHeight="1" x14ac:dyDescent="0.4">
      <c r="B7" s="133"/>
      <c r="C7" s="60">
        <v>2</v>
      </c>
      <c r="D7" s="67" t="s">
        <v>21</v>
      </c>
      <c r="E7" s="67" t="s">
        <v>22</v>
      </c>
      <c r="F7" s="67" t="s">
        <v>23</v>
      </c>
      <c r="G7" s="67" t="s">
        <v>24</v>
      </c>
      <c r="H7" s="67" t="s">
        <v>25</v>
      </c>
      <c r="I7" s="118"/>
    </row>
    <row r="8" spans="2:15" ht="43" customHeight="1" x14ac:dyDescent="0.4">
      <c r="B8" s="133"/>
      <c r="C8" s="60">
        <v>3</v>
      </c>
      <c r="D8" s="68" t="s">
        <v>26</v>
      </c>
      <c r="E8" s="68" t="s">
        <v>27</v>
      </c>
      <c r="F8" s="68" t="s">
        <v>28</v>
      </c>
      <c r="G8" s="68" t="s">
        <v>29</v>
      </c>
      <c r="H8" s="68" t="s">
        <v>30</v>
      </c>
      <c r="I8" s="106"/>
    </row>
    <row r="9" spans="2:15" ht="42" customHeight="1" x14ac:dyDescent="0.4">
      <c r="B9" s="133"/>
      <c r="C9" s="60">
        <v>4</v>
      </c>
      <c r="D9" s="67" t="s">
        <v>31</v>
      </c>
      <c r="E9" s="67" t="s">
        <v>32</v>
      </c>
      <c r="F9" s="67" t="s">
        <v>32</v>
      </c>
      <c r="G9" s="67" t="s">
        <v>33</v>
      </c>
      <c r="H9" s="67" t="s">
        <v>34</v>
      </c>
      <c r="I9" s="118"/>
    </row>
    <row r="10" spans="2:15" ht="30" customHeight="1" thickBot="1" x14ac:dyDescent="0.45">
      <c r="B10" s="134"/>
      <c r="C10" s="51">
        <v>5</v>
      </c>
      <c r="D10" s="66" t="s">
        <v>35</v>
      </c>
      <c r="E10" s="66" t="s">
        <v>35</v>
      </c>
      <c r="F10" s="66" t="s">
        <v>35</v>
      </c>
      <c r="G10" s="66" t="s">
        <v>36</v>
      </c>
      <c r="H10" s="66" t="s">
        <v>37</v>
      </c>
      <c r="I10" s="107"/>
    </row>
    <row r="11" spans="2:15" ht="84.75" customHeight="1" x14ac:dyDescent="0.4">
      <c r="B11" s="132" t="s">
        <v>38</v>
      </c>
      <c r="C11" s="59">
        <v>6</v>
      </c>
      <c r="D11" s="70" t="s">
        <v>39</v>
      </c>
      <c r="E11" s="70" t="s">
        <v>40</v>
      </c>
      <c r="F11" s="70" t="s">
        <v>41</v>
      </c>
      <c r="G11" s="70" t="s">
        <v>42</v>
      </c>
      <c r="H11" s="70" t="s">
        <v>43</v>
      </c>
      <c r="I11" s="119"/>
    </row>
    <row r="12" spans="2:15" ht="55" customHeight="1" thickBot="1" x14ac:dyDescent="0.45">
      <c r="B12" s="134"/>
      <c r="C12" s="51">
        <v>7</v>
      </c>
      <c r="D12" s="65" t="s">
        <v>44</v>
      </c>
      <c r="E12" s="66" t="s">
        <v>44</v>
      </c>
      <c r="F12" s="66" t="s">
        <v>45</v>
      </c>
      <c r="G12" s="66" t="s">
        <v>46</v>
      </c>
      <c r="H12" s="66" t="s">
        <v>46</v>
      </c>
      <c r="I12" s="107"/>
    </row>
    <row r="13" spans="2:15" ht="41.25" customHeight="1" x14ac:dyDescent="0.4">
      <c r="B13" s="132" t="s">
        <v>47</v>
      </c>
      <c r="C13" s="60">
        <v>8</v>
      </c>
      <c r="D13" s="67" t="s">
        <v>48</v>
      </c>
      <c r="E13" s="67" t="s">
        <v>49</v>
      </c>
      <c r="F13" s="67" t="s">
        <v>50</v>
      </c>
      <c r="G13" s="67" t="s">
        <v>51</v>
      </c>
      <c r="H13" s="67" t="s">
        <v>52</v>
      </c>
      <c r="I13" s="119"/>
    </row>
    <row r="14" spans="2:15" ht="54.75" customHeight="1" x14ac:dyDescent="0.4">
      <c r="B14" s="133"/>
      <c r="C14" s="60">
        <v>9</v>
      </c>
      <c r="D14" s="68" t="s">
        <v>53</v>
      </c>
      <c r="E14" s="68" t="s">
        <v>54</v>
      </c>
      <c r="F14" s="68" t="s">
        <v>55</v>
      </c>
      <c r="G14" s="68" t="s">
        <v>56</v>
      </c>
      <c r="H14" s="68" t="s">
        <v>57</v>
      </c>
      <c r="I14" s="106"/>
    </row>
    <row r="15" spans="2:15" ht="43" customHeight="1" thickBot="1" x14ac:dyDescent="0.45">
      <c r="B15" s="51" t="s">
        <v>58</v>
      </c>
      <c r="C15" s="51">
        <v>10</v>
      </c>
      <c r="D15" s="108" t="s">
        <v>59</v>
      </c>
      <c r="E15" s="108" t="s">
        <v>60</v>
      </c>
      <c r="F15" s="108" t="s">
        <v>61</v>
      </c>
      <c r="G15" s="108" t="s">
        <v>62</v>
      </c>
      <c r="H15" s="108" t="s">
        <v>63</v>
      </c>
      <c r="I15" s="120"/>
    </row>
    <row r="16" spans="2:15" ht="30" customHeight="1" x14ac:dyDescent="0.4">
      <c r="B16" s="132" t="s">
        <v>64</v>
      </c>
      <c r="C16" s="61">
        <v>11</v>
      </c>
      <c r="D16" s="115" t="s">
        <v>65</v>
      </c>
      <c r="E16" s="116" t="s">
        <v>65</v>
      </c>
      <c r="F16" s="116" t="s">
        <v>66</v>
      </c>
      <c r="G16" s="116" t="s">
        <v>67</v>
      </c>
      <c r="H16" s="117" t="s">
        <v>68</v>
      </c>
      <c r="I16" s="105"/>
    </row>
    <row r="17" spans="2:9" ht="42" customHeight="1" x14ac:dyDescent="0.4">
      <c r="B17" s="133"/>
      <c r="C17" s="62">
        <v>12</v>
      </c>
      <c r="D17" s="109" t="s">
        <v>69</v>
      </c>
      <c r="E17" s="110" t="s">
        <v>70</v>
      </c>
      <c r="F17" s="110" t="s">
        <v>71</v>
      </c>
      <c r="G17" s="110" t="s">
        <v>72</v>
      </c>
      <c r="H17" s="111" t="s">
        <v>73</v>
      </c>
      <c r="I17" s="118"/>
    </row>
    <row r="18" spans="2:9" ht="27" customHeight="1" x14ac:dyDescent="0.4">
      <c r="B18" s="133"/>
      <c r="C18" s="62">
        <v>13</v>
      </c>
      <c r="D18" s="115" t="s">
        <v>74</v>
      </c>
      <c r="E18" s="116" t="s">
        <v>75</v>
      </c>
      <c r="F18" s="116" t="s">
        <v>76</v>
      </c>
      <c r="G18" s="116" t="s">
        <v>77</v>
      </c>
      <c r="H18" s="117" t="s">
        <v>78</v>
      </c>
      <c r="I18" s="106"/>
    </row>
    <row r="19" spans="2:9" ht="35.15" customHeight="1" thickBot="1" x14ac:dyDescent="0.45">
      <c r="B19" s="134"/>
      <c r="C19" s="2">
        <v>14</v>
      </c>
      <c r="D19" s="112" t="s">
        <v>79</v>
      </c>
      <c r="E19" s="113" t="s">
        <v>80</v>
      </c>
      <c r="F19" s="113" t="s">
        <v>81</v>
      </c>
      <c r="G19" s="113" t="s">
        <v>82</v>
      </c>
      <c r="H19" s="114" t="s">
        <v>79</v>
      </c>
      <c r="I19" s="120"/>
    </row>
    <row r="20" spans="2:9" ht="16.5" thickBot="1" x14ac:dyDescent="0.45"/>
    <row r="21" spans="2:9" ht="40" customHeight="1" thickBot="1" x14ac:dyDescent="0.55000000000000004">
      <c r="D21" s="131"/>
      <c r="E21" s="131"/>
      <c r="F21" s="131"/>
      <c r="G21" s="53" t="s">
        <v>83</v>
      </c>
      <c r="H21" s="54" t="e">
        <f>'4. Form Coding -Do Not Edit'!I25</f>
        <v>#N/A</v>
      </c>
      <c r="I21" s="55" t="e">
        <f>'4. Form Coding -Do Not Edit'!I23</f>
        <v>#N/A</v>
      </c>
    </row>
    <row r="22" spans="2:9" ht="40" customHeight="1" x14ac:dyDescent="0.5">
      <c r="G22" s="75"/>
      <c r="H22" s="76"/>
      <c r="I22" s="77"/>
    </row>
    <row r="23" spans="2:9" ht="32.15" customHeight="1" x14ac:dyDescent="0.4"/>
  </sheetData>
  <sheetProtection algorithmName="SHA-512" hashValue="lWoSt27A/raGeia8SeGlb6S79uzOjJ1dSdA1zGVTxTduujrA48hz5n54iXGfwXJjd8qGITDzCkXSYlLkwOyGjg==" saltValue="5ADD82c2Ii0AhndxBHpPHg==" spinCount="100000" sheet="1" selectLockedCells="1"/>
  <mergeCells count="10">
    <mergeCell ref="J2:K3"/>
    <mergeCell ref="D21:F21"/>
    <mergeCell ref="B6:B10"/>
    <mergeCell ref="B1:I1"/>
    <mergeCell ref="B16:B19"/>
    <mergeCell ref="B13:B14"/>
    <mergeCell ref="B11:B12"/>
    <mergeCell ref="E2:F2"/>
    <mergeCell ref="E3:F3"/>
    <mergeCell ref="E4:F4"/>
  </mergeCells>
  <phoneticPr fontId="11" type="noConversion"/>
  <conditionalFormatting sqref="E2:E4">
    <cfRule type="containsText" dxfId="21" priority="1" operator="containsText" text="[add text]">
      <formula>NOT(ISERROR(SEARCH("[add text]",E2)))</formula>
    </cfRule>
    <cfRule type="containsText" dxfId="20" priority="2" stopIfTrue="1" operator="containsText" text="[add date]">
      <formula>NOT(ISERROR(SEARCH("[add date]",E2)))</formula>
    </cfRule>
  </conditionalFormatting>
  <conditionalFormatting sqref="I2:I1048576">
    <cfRule type="containsText" dxfId="19" priority="3" operator="containsText" text="4.5 - High - V.High">
      <formula>NOT(ISERROR(SEARCH("4.5 - High - V.High",I2)))</formula>
    </cfRule>
    <cfRule type="containsText" dxfId="18" priority="4" stopIfTrue="1" operator="containsText" text="3.5- Med-high">
      <formula>NOT(ISERROR(SEARCH("3.5- Med-high",I2)))</formula>
    </cfRule>
    <cfRule type="containsText" dxfId="17" priority="5" stopIfTrue="1" operator="containsText" text="2.5 Low-Med">
      <formula>NOT(ISERROR(SEARCH("2.5 Low-Med",I2)))</formula>
    </cfRule>
    <cfRule type="containsText" dxfId="16" priority="6" operator="containsText" text="1.5 No-Low">
      <formula>NOT(ISERROR(SEARCH("1.5 No-Low",I2)))</formula>
    </cfRule>
    <cfRule type="containsText" dxfId="15" priority="8" stopIfTrue="1" operator="containsText" text="Select One">
      <formula>NOT(ISERROR(SEARCH("Select One",I2)))</formula>
    </cfRule>
    <cfRule type="containsText" dxfId="14" priority="9" stopIfTrue="1" operator="containsText" text="1 - No Impact">
      <formula>NOT(ISERROR(SEARCH("1 - No Impact",I2)))</formula>
    </cfRule>
    <cfRule type="containsText" dxfId="13" priority="10" stopIfTrue="1" operator="containsText" text="2 - Low Impact">
      <formula>NOT(ISERROR(SEARCH("2 - Low Impact",I2)))</formula>
    </cfRule>
    <cfRule type="containsText" dxfId="12" priority="11" operator="containsText" text="3 - Medium Impact">
      <formula>NOT(ISERROR(SEARCH("3 - Medium Impact",I2)))</formula>
    </cfRule>
    <cfRule type="containsText" dxfId="11" priority="12" operator="containsText" text="5 - Very High">
      <formula>NOT(ISERROR(SEARCH("5 - Very High",I2)))</formula>
    </cfRule>
    <cfRule type="containsText" dxfId="10" priority="13" stopIfTrue="1" operator="containsText" text="4 - High Impact">
      <formula>NOT(ISERROR(SEARCH("4 - High Impact",I2)))</formula>
    </cfRule>
  </conditionalFormatting>
  <pageMargins left="0.70866141732283472" right="0.70866141732283472" top="0.74803149606299213" bottom="0.74803149606299213" header="0.31496062992125984" footer="0.31496062992125984"/>
  <pageSetup paperSize="9" scale="36" fitToHeight="0" orientation="landscape" r:id="rId1"/>
  <colBreaks count="1" manualBreakCount="1">
    <brk id="9" max="1048575" man="1"/>
  </colBreaks>
  <ignoredErrors>
    <ignoredError sqref="E2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A6170DF-D925-9747-9A5F-669BD4B014DB}">
          <x14:formula1>
            <xm:f>'4. Form Coding -Do Not Edit'!$B$3:$B$13</xm:f>
          </x14:formula1>
          <xm:sqref>I6:I19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8C001-11E5-45AC-B31F-F0F217B8FE8A}">
  <dimension ref="B1:D28"/>
  <sheetViews>
    <sheetView zoomScaleNormal="100" workbookViewId="0">
      <selection activeCell="D4" sqref="D4"/>
    </sheetView>
  </sheetViews>
  <sheetFormatPr defaultRowHeight="16" x14ac:dyDescent="0.4"/>
  <cols>
    <col min="2" max="2" width="18.83203125" customWidth="1"/>
    <col min="3" max="3" width="30.83203125" customWidth="1"/>
    <col min="4" max="4" width="38.33203125" customWidth="1"/>
  </cols>
  <sheetData>
    <row r="1" spans="2:4" x14ac:dyDescent="0.4">
      <c r="B1" s="143" t="s">
        <v>84</v>
      </c>
      <c r="C1" s="143"/>
      <c r="D1" s="143"/>
    </row>
    <row r="2" spans="2:4" x14ac:dyDescent="0.4">
      <c r="B2" s="146" t="s">
        <v>85</v>
      </c>
      <c r="C2" s="146"/>
      <c r="D2" s="104" t="e">
        <f>('2. Engagement Risk Matrix'!I21)</f>
        <v>#N/A</v>
      </c>
    </row>
    <row r="3" spans="2:4" x14ac:dyDescent="0.4">
      <c r="B3" s="146" t="s">
        <v>86</v>
      </c>
      <c r="C3" s="146"/>
      <c r="D3" s="99" t="e">
        <f>VLOOKUP($D$2,'4. Form Coding -Do Not Edit'!$B$38:$G$43,6,1)</f>
        <v>#N/A</v>
      </c>
    </row>
    <row r="4" spans="2:4" x14ac:dyDescent="0.4">
      <c r="B4" s="146" t="s">
        <v>87</v>
      </c>
      <c r="C4" s="146"/>
      <c r="D4" s="99" t="e">
        <f>VLOOKUP($D$2,'4. Form Coding -Do Not Edit'!$B$38:$H$43,7,1)</f>
        <v>#N/A</v>
      </c>
    </row>
    <row r="5" spans="2:4" ht="15.75" customHeight="1" x14ac:dyDescent="0.4">
      <c r="B5" s="100"/>
      <c r="C5" s="100"/>
      <c r="D5" s="87"/>
    </row>
    <row r="6" spans="2:4" ht="16.5" thickBot="1" x14ac:dyDescent="0.45">
      <c r="B6" s="101"/>
      <c r="C6" s="101"/>
    </row>
    <row r="7" spans="2:4" x14ac:dyDescent="0.4">
      <c r="B7" s="147" t="s">
        <v>88</v>
      </c>
      <c r="C7" s="88" t="s">
        <v>89</v>
      </c>
      <c r="D7" s="89" t="e">
        <f>VLOOKUP($D$2,'4. Form Coding -Do Not Edit'!$B$38:$F$43,2,1)</f>
        <v>#N/A</v>
      </c>
    </row>
    <row r="8" spans="2:4" ht="16.5" thickBot="1" x14ac:dyDescent="0.45">
      <c r="B8" s="148"/>
      <c r="C8" s="90" t="s">
        <v>90</v>
      </c>
      <c r="D8" s="91" t="e">
        <f>VLOOKUP($D$2,'4. Form Coding -Do Not Edit'!$B$47:$F$52,2,1)</f>
        <v>#N/A</v>
      </c>
    </row>
    <row r="9" spans="2:4" x14ac:dyDescent="0.4">
      <c r="B9" s="144" t="s">
        <v>91</v>
      </c>
      <c r="C9" s="92" t="s">
        <v>89</v>
      </c>
      <c r="D9" s="93" t="e">
        <f>VLOOKUP($D$2,'4. Form Coding -Do Not Edit'!$B$38:$F$43,3,1)</f>
        <v>#N/A</v>
      </c>
    </row>
    <row r="10" spans="2:4" ht="16.5" thickBot="1" x14ac:dyDescent="0.45">
      <c r="B10" s="145"/>
      <c r="C10" s="94" t="s">
        <v>90</v>
      </c>
      <c r="D10" s="95" t="e">
        <f>VLOOKUP($D$2,'4. Form Coding -Do Not Edit'!$B$47:$F$52,3,1)</f>
        <v>#N/A</v>
      </c>
    </row>
    <row r="11" spans="2:4" x14ac:dyDescent="0.4">
      <c r="B11" s="147" t="s">
        <v>92</v>
      </c>
      <c r="C11" s="88" t="s">
        <v>89</v>
      </c>
      <c r="D11" s="89" t="e">
        <f>VLOOKUP($D$2,'4. Form Coding -Do Not Edit'!$B$38:$F$43,4,1)</f>
        <v>#N/A</v>
      </c>
    </row>
    <row r="12" spans="2:4" ht="16.5" thickBot="1" x14ac:dyDescent="0.45">
      <c r="B12" s="148"/>
      <c r="C12" s="90" t="s">
        <v>90</v>
      </c>
      <c r="D12" s="91" t="e">
        <f>VLOOKUP($D$2,'4. Form Coding -Do Not Edit'!$B$47:$F$52,4,1)</f>
        <v>#N/A</v>
      </c>
    </row>
    <row r="13" spans="2:4" x14ac:dyDescent="0.4">
      <c r="B13" s="144" t="s">
        <v>93</v>
      </c>
      <c r="C13" s="92" t="s">
        <v>89</v>
      </c>
      <c r="D13" s="93" t="e">
        <f>VLOOKUP($D$2,'4. Form Coding -Do Not Edit'!$B$38:$F$43,5,1)</f>
        <v>#N/A</v>
      </c>
    </row>
    <row r="14" spans="2:4" ht="16.5" thickBot="1" x14ac:dyDescent="0.45">
      <c r="B14" s="145"/>
      <c r="C14" s="94" t="s">
        <v>90</v>
      </c>
      <c r="D14" s="95" t="e">
        <f>VLOOKUP($D$2,'4. Form Coding -Do Not Edit'!$B$47:$F$52,5,1)</f>
        <v>#N/A</v>
      </c>
    </row>
    <row r="15" spans="2:4" x14ac:dyDescent="0.4">
      <c r="B15" s="96" t="s">
        <v>94</v>
      </c>
      <c r="C15" s="1"/>
      <c r="D15" s="1"/>
    </row>
    <row r="16" spans="2:4" x14ac:dyDescent="0.4">
      <c r="B16" s="1"/>
      <c r="C16" s="1"/>
      <c r="D16" s="1"/>
    </row>
    <row r="18" spans="2:2" x14ac:dyDescent="0.4">
      <c r="B18" t="s">
        <v>95</v>
      </c>
    </row>
    <row r="19" spans="2:2" x14ac:dyDescent="0.4">
      <c r="B19" s="80" t="s">
        <v>96</v>
      </c>
    </row>
    <row r="20" spans="2:2" x14ac:dyDescent="0.4">
      <c r="B20" s="80" t="s">
        <v>97</v>
      </c>
    </row>
    <row r="21" spans="2:2" x14ac:dyDescent="0.4">
      <c r="B21" s="80" t="s">
        <v>98</v>
      </c>
    </row>
    <row r="22" spans="2:2" x14ac:dyDescent="0.4">
      <c r="B22" s="80" t="s">
        <v>99</v>
      </c>
    </row>
    <row r="23" spans="2:2" x14ac:dyDescent="0.4">
      <c r="B23" s="80" t="s">
        <v>100</v>
      </c>
    </row>
    <row r="24" spans="2:2" x14ac:dyDescent="0.4">
      <c r="B24" s="80" t="s">
        <v>101</v>
      </c>
    </row>
    <row r="25" spans="2:2" x14ac:dyDescent="0.4">
      <c r="B25" s="80" t="s">
        <v>102</v>
      </c>
    </row>
    <row r="26" spans="2:2" x14ac:dyDescent="0.4">
      <c r="B26" s="80" t="s">
        <v>103</v>
      </c>
    </row>
    <row r="27" spans="2:2" x14ac:dyDescent="0.4">
      <c r="B27" s="80" t="s">
        <v>104</v>
      </c>
    </row>
    <row r="28" spans="2:2" x14ac:dyDescent="0.4">
      <c r="B28" s="80" t="s">
        <v>105</v>
      </c>
    </row>
  </sheetData>
  <sheetProtection algorithmName="SHA-512" hashValue="UHvIXKPSOICd2eT3pQQu3V562c0Beur9RqYHangPrXKGGuG59rHuxFadtlzckAQSwtnDoF9DaRln9bfiYcPIhw==" saltValue="5+5ekVwGjK8u6zqz2t3+6w==" spinCount="100000" sheet="1" objects="1" scenarios="1" selectLockedCells="1" selectUnlockedCells="1"/>
  <mergeCells count="8">
    <mergeCell ref="B1:D1"/>
    <mergeCell ref="B13:B14"/>
    <mergeCell ref="B3:C3"/>
    <mergeCell ref="B7:B8"/>
    <mergeCell ref="B9:B10"/>
    <mergeCell ref="B4:C4"/>
    <mergeCell ref="B11:B12"/>
    <mergeCell ref="B2:C2"/>
  </mergeCells>
  <conditionalFormatting sqref="D2">
    <cfRule type="containsText" dxfId="9" priority="1" operator="containsText" text="4.5 - High - V.High">
      <formula>NOT(ISERROR(SEARCH("4.5 - High - V.High",D2)))</formula>
    </cfRule>
    <cfRule type="containsText" dxfId="8" priority="2" stopIfTrue="1" operator="containsText" text="3.5- Med-high">
      <formula>NOT(ISERROR(SEARCH("3.5- Med-high",D2)))</formula>
    </cfRule>
    <cfRule type="containsText" dxfId="7" priority="3" stopIfTrue="1" operator="containsText" text="2.5 Low-Med">
      <formula>NOT(ISERROR(SEARCH("2.5 Low-Med",D2)))</formula>
    </cfRule>
    <cfRule type="containsText" dxfId="6" priority="4" operator="containsText" text="1.5 No-Low">
      <formula>NOT(ISERROR(SEARCH("1.5 No-Low",D2)))</formula>
    </cfRule>
    <cfRule type="containsText" dxfId="5" priority="5" operator="containsText" text="1 - No Impact">
      <formula>NOT(ISERROR(SEARCH("1 - No Impact",D2)))</formula>
    </cfRule>
    <cfRule type="containsText" dxfId="4" priority="6" stopIfTrue="1" operator="containsText" text="1 - No Impact">
      <formula>NOT(ISERROR(SEARCH("1 - No Impact",D2)))</formula>
    </cfRule>
    <cfRule type="containsText" dxfId="3" priority="7" stopIfTrue="1" operator="containsText" text="2 - Low Impact">
      <formula>NOT(ISERROR(SEARCH("2 - Low Impact",D2)))</formula>
    </cfRule>
    <cfRule type="containsText" dxfId="2" priority="8" operator="containsText" text="3 - Medium Impact">
      <formula>NOT(ISERROR(SEARCH("3 - Medium Impact",D2)))</formula>
    </cfRule>
    <cfRule type="containsText" dxfId="1" priority="9" operator="containsText" text="5 - Very High">
      <formula>NOT(ISERROR(SEARCH("5 - Very High",D2)))</formula>
    </cfRule>
    <cfRule type="containsText" dxfId="0" priority="10" stopIfTrue="1" operator="containsText" text="4 - High Impact">
      <formula>NOT(ISERROR(SEARCH("4 - High Impact",D2)))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BD1FC-F845-D84A-9724-0CB425A65F8E}">
  <dimension ref="B1:M53"/>
  <sheetViews>
    <sheetView zoomScale="96" zoomScaleNormal="97" workbookViewId="0">
      <selection activeCell="Q12" sqref="Q12"/>
    </sheetView>
  </sheetViews>
  <sheetFormatPr defaultColWidth="10.83203125" defaultRowHeight="32.15" customHeight="1" x14ac:dyDescent="0.4"/>
  <cols>
    <col min="1" max="1" width="5.58203125" style="1" customWidth="1"/>
    <col min="2" max="2" width="18.08203125" style="1" customWidth="1"/>
    <col min="3" max="3" width="17.5" style="1" customWidth="1"/>
    <col min="4" max="4" width="16.33203125" style="1" customWidth="1"/>
    <col min="5" max="5" width="13.5" style="1" customWidth="1"/>
    <col min="6" max="6" width="10.83203125" style="1"/>
    <col min="7" max="7" width="13.08203125" style="1" customWidth="1"/>
    <col min="8" max="8" width="16.08203125" style="1" customWidth="1"/>
    <col min="9" max="11" width="21.5" style="1" customWidth="1"/>
    <col min="12" max="15" width="10.83203125" style="1"/>
    <col min="16" max="16" width="13" style="1" bestFit="1" customWidth="1"/>
    <col min="17" max="16384" width="10.83203125" style="1"/>
  </cols>
  <sheetData>
    <row r="1" spans="2:11" ht="32.15" customHeight="1" thickBot="1" x14ac:dyDescent="0.45"/>
    <row r="2" spans="2:11" ht="24" customHeight="1" thickBot="1" x14ac:dyDescent="0.45">
      <c r="B2" s="152" t="s">
        <v>106</v>
      </c>
      <c r="C2" s="153"/>
    </row>
    <row r="3" spans="2:11" ht="24" customHeight="1" thickBot="1" x14ac:dyDescent="0.45">
      <c r="B3" s="31" t="s">
        <v>107</v>
      </c>
      <c r="C3" s="32"/>
      <c r="D3" s="1" t="s">
        <v>108</v>
      </c>
    </row>
    <row r="4" spans="2:11" ht="24" customHeight="1" x14ac:dyDescent="0.4">
      <c r="B4" s="12" t="s">
        <v>109</v>
      </c>
      <c r="C4" s="18">
        <v>1</v>
      </c>
      <c r="D4" s="56">
        <f>COUNTIF($K$13:$K$53,B4)</f>
        <v>8</v>
      </c>
    </row>
    <row r="5" spans="2:11" ht="24" customHeight="1" x14ac:dyDescent="0.4">
      <c r="B5" s="63" t="s">
        <v>110</v>
      </c>
      <c r="C5" s="64">
        <v>1.5</v>
      </c>
      <c r="D5" s="56"/>
    </row>
    <row r="6" spans="2:11" ht="24" customHeight="1" x14ac:dyDescent="0.4">
      <c r="B6" s="13" t="s">
        <v>111</v>
      </c>
      <c r="C6" s="19">
        <v>2</v>
      </c>
      <c r="D6" s="56">
        <f>COUNTIF($K$13:$K$53,B6)</f>
        <v>8</v>
      </c>
      <c r="J6" s="1">
        <f>COUNTA(J13:J53)</f>
        <v>41</v>
      </c>
      <c r="K6" s="1">
        <f>SUM(J6)/5</f>
        <v>8.1999999999999993</v>
      </c>
    </row>
    <row r="7" spans="2:11" ht="24" customHeight="1" x14ac:dyDescent="0.4">
      <c r="B7" s="13" t="s">
        <v>112</v>
      </c>
      <c r="C7" s="19">
        <v>2.5</v>
      </c>
      <c r="D7" s="56"/>
    </row>
    <row r="8" spans="2:11" ht="24" customHeight="1" x14ac:dyDescent="0.4">
      <c r="B8" s="14" t="s">
        <v>113</v>
      </c>
      <c r="C8" s="20">
        <v>3</v>
      </c>
      <c r="D8" s="56">
        <f>COUNTIF($K$13:$K$53,B8)</f>
        <v>8</v>
      </c>
    </row>
    <row r="9" spans="2:11" ht="24" customHeight="1" x14ac:dyDescent="0.4">
      <c r="B9" s="14" t="s">
        <v>114</v>
      </c>
      <c r="C9" s="20">
        <v>3.5</v>
      </c>
      <c r="D9" s="56"/>
    </row>
    <row r="10" spans="2:11" ht="24" customHeight="1" x14ac:dyDescent="0.4">
      <c r="B10" s="15" t="s">
        <v>115</v>
      </c>
      <c r="C10" s="21">
        <v>4</v>
      </c>
      <c r="D10" s="56">
        <f>COUNTIF($K$13:$K$53,B10)</f>
        <v>9</v>
      </c>
    </row>
    <row r="11" spans="2:11" ht="24" customHeight="1" x14ac:dyDescent="0.4">
      <c r="B11" s="15" t="s">
        <v>116</v>
      </c>
      <c r="C11" s="21">
        <v>4.5</v>
      </c>
      <c r="D11" s="56"/>
    </row>
    <row r="12" spans="2:11" ht="24" customHeight="1" x14ac:dyDescent="0.4">
      <c r="B12" s="16" t="s">
        <v>117</v>
      </c>
      <c r="C12" s="22">
        <v>5</v>
      </c>
      <c r="D12" s="56">
        <f>COUNTIF($K$13:$K$53,B12)</f>
        <v>8</v>
      </c>
    </row>
    <row r="13" spans="2:11" ht="24" customHeight="1" thickBot="1" x14ac:dyDescent="0.45">
      <c r="B13" s="17" t="s">
        <v>118</v>
      </c>
      <c r="C13" s="23">
        <v>0</v>
      </c>
      <c r="D13" s="56"/>
      <c r="J13" s="1">
        <v>1</v>
      </c>
      <c r="K13" s="57" t="s">
        <v>109</v>
      </c>
    </row>
    <row r="14" spans="2:11" ht="32.15" customHeight="1" thickBot="1" x14ac:dyDescent="0.45">
      <c r="J14" s="1">
        <v>1.1000000000000001</v>
      </c>
      <c r="K14" s="57" t="s">
        <v>109</v>
      </c>
    </row>
    <row r="15" spans="2:11" ht="32.15" customHeight="1" thickBot="1" x14ac:dyDescent="0.45">
      <c r="C15" s="84" t="s">
        <v>119</v>
      </c>
      <c r="D15" s="85" t="s">
        <v>120</v>
      </c>
      <c r="E15" s="85" t="s">
        <v>121</v>
      </c>
      <c r="F15" s="86" t="s">
        <v>122</v>
      </c>
      <c r="H15" s="3"/>
      <c r="I15" s="24" t="s">
        <v>120</v>
      </c>
      <c r="J15" s="1">
        <v>1.2</v>
      </c>
      <c r="K15" s="57" t="s">
        <v>109</v>
      </c>
    </row>
    <row r="16" spans="2:11" ht="32.15" customHeight="1" x14ac:dyDescent="0.4">
      <c r="B16" s="157" t="s">
        <v>17</v>
      </c>
      <c r="C16" s="4">
        <f>'2. Engagement Risk Matrix'!I6</f>
        <v>0</v>
      </c>
      <c r="D16" s="5" t="e">
        <f>LOOKUP(C16,$B$4:$B$13,$C$4:$C$13)</f>
        <v>#N/A</v>
      </c>
      <c r="E16" s="160">
        <f>COUNTA(D16:D20)  - COUNTIF(D16:D20,$C$13)</f>
        <v>5</v>
      </c>
      <c r="F16" s="154" t="e">
        <f>IF(SUM(D16:D20)&gt;0, SUM(D16:D20)/E16, -1)</f>
        <v>#N/A</v>
      </c>
      <c r="H16" s="28" t="str">
        <f>UPPER($B$16)</f>
        <v>SOCIAL</v>
      </c>
      <c r="I16" s="25" t="e">
        <f>MAX(0.1, $F$16)</f>
        <v>#N/A</v>
      </c>
      <c r="J16" s="1">
        <v>1.3</v>
      </c>
      <c r="K16" s="57" t="s">
        <v>109</v>
      </c>
    </row>
    <row r="17" spans="2:13" ht="32.15" customHeight="1" x14ac:dyDescent="0.4">
      <c r="B17" s="158"/>
      <c r="C17" s="6">
        <f>'2. Engagement Risk Matrix'!I7</f>
        <v>0</v>
      </c>
      <c r="D17" s="3" t="e">
        <f t="shared" ref="D17:D24" si="0">LOOKUP(C17,$B$4:$B$13,$C$4:$C$13)</f>
        <v>#N/A</v>
      </c>
      <c r="E17" s="161"/>
      <c r="F17" s="155"/>
      <c r="H17" s="29" t="str">
        <f>UPPER($B$21)</f>
        <v xml:space="preserve">TECHNICAL </v>
      </c>
      <c r="I17" s="26" t="e">
        <f>MAX(0.1, $F$21)</f>
        <v>#N/A</v>
      </c>
      <c r="J17" s="1">
        <v>1.4</v>
      </c>
      <c r="K17" s="57" t="s">
        <v>109</v>
      </c>
    </row>
    <row r="18" spans="2:13" ht="32.15" customHeight="1" x14ac:dyDescent="0.4">
      <c r="B18" s="158"/>
      <c r="C18" s="6">
        <f>'2. Engagement Risk Matrix'!I8</f>
        <v>0</v>
      </c>
      <c r="D18" s="3" t="e">
        <f t="shared" si="0"/>
        <v>#N/A</v>
      </c>
      <c r="E18" s="161"/>
      <c r="F18" s="155"/>
      <c r="H18" s="29" t="str">
        <f>UPPER($B$23)</f>
        <v xml:space="preserve">ECONOMIC </v>
      </c>
      <c r="I18" s="26" t="e">
        <f>MAX(0.1, $F$23)</f>
        <v>#N/A</v>
      </c>
      <c r="J18" s="1">
        <v>1.5</v>
      </c>
      <c r="K18" s="57" t="s">
        <v>109</v>
      </c>
    </row>
    <row r="19" spans="2:13" ht="32.15" customHeight="1" x14ac:dyDescent="0.4">
      <c r="B19" s="158"/>
      <c r="C19" s="6">
        <f>'2. Engagement Risk Matrix'!I9</f>
        <v>0</v>
      </c>
      <c r="D19" s="3" t="e">
        <f t="shared" si="0"/>
        <v>#N/A</v>
      </c>
      <c r="E19" s="161"/>
      <c r="F19" s="155"/>
      <c r="H19" s="29" t="str">
        <f>UPPER($B$25)</f>
        <v xml:space="preserve">ENVIRONMENTAL </v>
      </c>
      <c r="I19" s="26" t="e">
        <f>MAX(0.1, $F$25)</f>
        <v>#N/A</v>
      </c>
      <c r="J19" s="1">
        <v>1.6</v>
      </c>
      <c r="K19" s="57" t="s">
        <v>109</v>
      </c>
    </row>
    <row r="20" spans="2:13" ht="32.15" customHeight="1" thickBot="1" x14ac:dyDescent="0.45">
      <c r="B20" s="159"/>
      <c r="C20" s="7">
        <f>'2. Engagement Risk Matrix'!I10</f>
        <v>0</v>
      </c>
      <c r="D20" s="8" t="e">
        <f t="shared" si="0"/>
        <v>#N/A</v>
      </c>
      <c r="E20" s="162"/>
      <c r="F20" s="156"/>
      <c r="H20" s="30" t="str">
        <f>UPPER($B$26)</f>
        <v xml:space="preserve">POLITICAL </v>
      </c>
      <c r="I20" s="27" t="e">
        <f>MAX(0.1, $F$26)</f>
        <v>#N/A</v>
      </c>
      <c r="J20" s="1">
        <v>1.7</v>
      </c>
      <c r="K20" s="57" t="s">
        <v>109</v>
      </c>
    </row>
    <row r="21" spans="2:13" ht="32.15" customHeight="1" x14ac:dyDescent="0.4">
      <c r="B21" s="157" t="s">
        <v>38</v>
      </c>
      <c r="C21" s="4">
        <f>'2. Engagement Risk Matrix'!I11</f>
        <v>0</v>
      </c>
      <c r="D21" s="5" t="e">
        <f t="shared" si="0"/>
        <v>#N/A</v>
      </c>
      <c r="E21" s="160">
        <f>COUNTA(D21:D22)  - COUNTIF(D21:D22,$C$13)</f>
        <v>2</v>
      </c>
      <c r="F21" s="154" t="e">
        <f>IF(SUM(D21:D22)&gt;0, SUM(D21:D22)/E21,-1)</f>
        <v>#N/A</v>
      </c>
      <c r="J21" s="1">
        <v>1.8</v>
      </c>
      <c r="K21" s="13" t="s">
        <v>111</v>
      </c>
    </row>
    <row r="22" spans="2:13" ht="32.15" customHeight="1" thickBot="1" x14ac:dyDescent="0.45">
      <c r="B22" s="159"/>
      <c r="C22" s="7">
        <f>'2. Engagement Risk Matrix'!I12</f>
        <v>0</v>
      </c>
      <c r="D22" s="8" t="e">
        <f t="shared" si="0"/>
        <v>#N/A</v>
      </c>
      <c r="E22" s="162"/>
      <c r="F22" s="156"/>
      <c r="H22" s="1" t="s">
        <v>123</v>
      </c>
      <c r="I22" s="33" t="e">
        <f>AVERAGE(D16:D31)</f>
        <v>#N/A</v>
      </c>
      <c r="J22" s="1">
        <v>1.9</v>
      </c>
      <c r="K22" s="13" t="s">
        <v>111</v>
      </c>
    </row>
    <row r="23" spans="2:13" ht="32.15" customHeight="1" x14ac:dyDescent="0.4">
      <c r="B23" s="157" t="s">
        <v>47</v>
      </c>
      <c r="C23" s="4">
        <f>'2. Engagement Risk Matrix'!I13</f>
        <v>0</v>
      </c>
      <c r="D23" s="5" t="e">
        <f t="shared" si="0"/>
        <v>#N/A</v>
      </c>
      <c r="E23" s="160">
        <f>COUNTA(D23:D24)  - COUNTIF(D23:D24,$C$13)</f>
        <v>2</v>
      </c>
      <c r="F23" s="154" t="e">
        <f>IF(SUM(D23:D24)&gt;0, SUM(D23:D24)/E23,-1)</f>
        <v>#N/A</v>
      </c>
      <c r="I23" s="1" t="e">
        <f>VLOOKUP(I25,J13:K53,2)</f>
        <v>#N/A</v>
      </c>
      <c r="J23" s="1">
        <v>2</v>
      </c>
      <c r="K23" s="13" t="s">
        <v>111</v>
      </c>
    </row>
    <row r="24" spans="2:13" ht="32.15" customHeight="1" thickBot="1" x14ac:dyDescent="0.45">
      <c r="B24" s="158"/>
      <c r="C24" s="6">
        <f>'2. Engagement Risk Matrix'!I14</f>
        <v>0</v>
      </c>
      <c r="D24" s="3" t="e">
        <f t="shared" si="0"/>
        <v>#N/A</v>
      </c>
      <c r="E24" s="162"/>
      <c r="F24" s="156"/>
      <c r="J24" s="1">
        <v>2.1</v>
      </c>
      <c r="K24" s="13" t="s">
        <v>111</v>
      </c>
    </row>
    <row r="25" spans="2:13" ht="32.15" customHeight="1" thickBot="1" x14ac:dyDescent="0.45">
      <c r="B25" s="83" t="s">
        <v>58</v>
      </c>
      <c r="C25" s="9">
        <f>'2. Engagement Risk Matrix'!I15</f>
        <v>0</v>
      </c>
      <c r="D25" s="10" t="e">
        <f>LOOKUP(C25,$B$4:$B$13,$C$4:$C$13)</f>
        <v>#N/A</v>
      </c>
      <c r="E25" s="10">
        <f>COUNTA(D25:D25)  - COUNTIF(D25,$C$13)</f>
        <v>1</v>
      </c>
      <c r="F25" s="11" t="e">
        <f>IF(SUM(D25)&gt;0, SUM(D25)/E25,-1)</f>
        <v>#N/A</v>
      </c>
      <c r="H25" s="1" t="s">
        <v>124</v>
      </c>
      <c r="I25" s="33" t="e">
        <f>AVERAGE(I16:I20)</f>
        <v>#N/A</v>
      </c>
      <c r="J25" s="1">
        <v>2.2000000000000002</v>
      </c>
      <c r="K25" s="13" t="s">
        <v>111</v>
      </c>
    </row>
    <row r="26" spans="2:13" ht="32.15" customHeight="1" x14ac:dyDescent="0.4">
      <c r="B26" s="157" t="s">
        <v>64</v>
      </c>
      <c r="C26" s="4">
        <f>'2. Engagement Risk Matrix'!I16</f>
        <v>0</v>
      </c>
      <c r="D26" s="5" t="e">
        <f>LOOKUP(C26,$B$4:$B$13,$C$4:$C$13)</f>
        <v>#N/A</v>
      </c>
      <c r="E26" s="160">
        <f>COUNTA(D26:D31) - COUNTIF(D26:D31,$C$13)</f>
        <v>4</v>
      </c>
      <c r="F26" s="154" t="e">
        <f>IF(SUM(D26:D31)&gt;0, SUM(D26:D31)/E26,-1)</f>
        <v>#N/A</v>
      </c>
      <c r="J26" s="1">
        <v>2.2999999999999998</v>
      </c>
      <c r="K26" s="13" t="s">
        <v>111</v>
      </c>
    </row>
    <row r="27" spans="2:13" ht="32.15" customHeight="1" x14ac:dyDescent="0.4">
      <c r="B27" s="158"/>
      <c r="C27" s="6">
        <f>'2. Engagement Risk Matrix'!I17</f>
        <v>0</v>
      </c>
      <c r="D27" s="3" t="e">
        <f>LOOKUP(C27,$B$4:$B$13,$C$4:$C$13)</f>
        <v>#N/A</v>
      </c>
      <c r="E27" s="161"/>
      <c r="F27" s="155"/>
      <c r="J27" s="1">
        <v>2.4</v>
      </c>
      <c r="K27" s="13" t="s">
        <v>111</v>
      </c>
    </row>
    <row r="28" spans="2:13" ht="32.15" customHeight="1" x14ac:dyDescent="0.4">
      <c r="B28" s="158"/>
      <c r="C28" s="6">
        <f>'2. Engagement Risk Matrix'!I18</f>
        <v>0</v>
      </c>
      <c r="D28" s="3" t="e">
        <f>LOOKUP(C28,$B$4:$B$13,$C$4:$C$13)</f>
        <v>#N/A</v>
      </c>
      <c r="E28" s="161"/>
      <c r="F28" s="155"/>
      <c r="J28" s="1">
        <v>2.5</v>
      </c>
      <c r="K28" s="13" t="s">
        <v>111</v>
      </c>
    </row>
    <row r="29" spans="2:13" ht="32.15" customHeight="1" x14ac:dyDescent="0.4">
      <c r="B29" s="158"/>
      <c r="C29" s="6">
        <f>'2. Engagement Risk Matrix'!I19</f>
        <v>0</v>
      </c>
      <c r="D29" s="3" t="e">
        <f>LOOKUP(C29,$B$4:$B$13,$C$4:$C$13)</f>
        <v>#N/A</v>
      </c>
      <c r="E29" s="161"/>
      <c r="F29" s="155"/>
      <c r="J29" s="1">
        <v>2.6</v>
      </c>
      <c r="K29" s="14" t="s">
        <v>113</v>
      </c>
    </row>
    <row r="30" spans="2:13" ht="32.15" customHeight="1" thickBot="1" x14ac:dyDescent="0.45">
      <c r="B30" s="159"/>
      <c r="C30" s="7"/>
      <c r="D30" s="8"/>
      <c r="E30" s="81"/>
      <c r="F30" s="82"/>
      <c r="J30" s="1">
        <v>2.7</v>
      </c>
      <c r="K30" s="14" t="s">
        <v>113</v>
      </c>
    </row>
    <row r="31" spans="2:13" ht="32.15" customHeight="1" x14ac:dyDescent="0.4">
      <c r="J31" s="1">
        <v>2.8</v>
      </c>
      <c r="K31" s="14" t="s">
        <v>113</v>
      </c>
    </row>
    <row r="32" spans="2:13" ht="32.15" customHeight="1" x14ac:dyDescent="0.4">
      <c r="J32" s="1">
        <v>2.9</v>
      </c>
      <c r="K32" s="14" t="s">
        <v>113</v>
      </c>
      <c r="M32" s="52"/>
    </row>
    <row r="33" spans="2:11" ht="32.15" customHeight="1" x14ac:dyDescent="0.4">
      <c r="J33" s="1">
        <v>3</v>
      </c>
      <c r="K33" s="14" t="s">
        <v>113</v>
      </c>
    </row>
    <row r="34" spans="2:11" ht="32.15" customHeight="1" x14ac:dyDescent="0.4">
      <c r="J34" s="1">
        <v>3.1</v>
      </c>
      <c r="K34" s="14" t="s">
        <v>113</v>
      </c>
    </row>
    <row r="35" spans="2:11" ht="32.15" customHeight="1" x14ac:dyDescent="0.4">
      <c r="J35" s="1">
        <v>3.2</v>
      </c>
      <c r="K35" s="14" t="s">
        <v>113</v>
      </c>
    </row>
    <row r="36" spans="2:11" ht="32.15" customHeight="1" thickBot="1" x14ac:dyDescent="0.55000000000000004">
      <c r="B36" s="34" t="s">
        <v>125</v>
      </c>
      <c r="J36" s="1">
        <v>3.3</v>
      </c>
      <c r="K36" s="14" t="s">
        <v>113</v>
      </c>
    </row>
    <row r="37" spans="2:11" ht="32.15" customHeight="1" thickBot="1" x14ac:dyDescent="0.5">
      <c r="B37" s="35"/>
      <c r="C37" s="149" t="s">
        <v>89</v>
      </c>
      <c r="D37" s="150"/>
      <c r="E37" s="150"/>
      <c r="F37" s="151"/>
      <c r="G37" s="35"/>
      <c r="J37" s="1">
        <v>3.4</v>
      </c>
      <c r="K37" s="15" t="s">
        <v>115</v>
      </c>
    </row>
    <row r="38" spans="2:11" ht="32.15" customHeight="1" thickBot="1" x14ac:dyDescent="0.5">
      <c r="B38" s="35"/>
      <c r="C38" s="72" t="s">
        <v>88</v>
      </c>
      <c r="D38" s="71" t="s">
        <v>91</v>
      </c>
      <c r="E38" s="72" t="s">
        <v>92</v>
      </c>
      <c r="F38" s="71" t="s">
        <v>93</v>
      </c>
      <c r="G38" s="58" t="s">
        <v>126</v>
      </c>
      <c r="H38" s="58" t="s">
        <v>127</v>
      </c>
      <c r="J38" s="1">
        <v>3.5</v>
      </c>
      <c r="K38" s="15" t="s">
        <v>115</v>
      </c>
    </row>
    <row r="39" spans="2:11" ht="32.15" customHeight="1" thickBot="1" x14ac:dyDescent="0.45">
      <c r="B39" s="36" t="s">
        <v>109</v>
      </c>
      <c r="C39" s="37" t="s">
        <v>128</v>
      </c>
      <c r="D39" s="37" t="s">
        <v>129</v>
      </c>
      <c r="E39" s="37" t="s">
        <v>130</v>
      </c>
      <c r="F39" s="37" t="s">
        <v>131</v>
      </c>
      <c r="G39" s="38" t="s">
        <v>132</v>
      </c>
      <c r="H39" s="38" t="s">
        <v>133</v>
      </c>
      <c r="J39" s="1">
        <v>3.6</v>
      </c>
      <c r="K39" s="15" t="s">
        <v>115</v>
      </c>
    </row>
    <row r="40" spans="2:11" ht="32.15" customHeight="1" thickBot="1" x14ac:dyDescent="0.45">
      <c r="B40" s="39" t="s">
        <v>111</v>
      </c>
      <c r="C40" s="37" t="s">
        <v>128</v>
      </c>
      <c r="D40" s="37" t="s">
        <v>129</v>
      </c>
      <c r="E40" s="37" t="s">
        <v>134</v>
      </c>
      <c r="F40" s="37" t="s">
        <v>135</v>
      </c>
      <c r="G40" s="38" t="s">
        <v>132</v>
      </c>
      <c r="H40" s="38" t="s">
        <v>136</v>
      </c>
      <c r="J40" s="1">
        <v>3.7</v>
      </c>
      <c r="K40" s="15" t="s">
        <v>115</v>
      </c>
    </row>
    <row r="41" spans="2:11" ht="32.15" customHeight="1" thickBot="1" x14ac:dyDescent="0.45">
      <c r="B41" s="40" t="s">
        <v>113</v>
      </c>
      <c r="C41" s="37" t="s">
        <v>137</v>
      </c>
      <c r="D41" s="37" t="s">
        <v>129</v>
      </c>
      <c r="E41" s="37" t="s">
        <v>134</v>
      </c>
      <c r="F41" s="37" t="s">
        <v>138</v>
      </c>
      <c r="G41" s="38" t="s">
        <v>139</v>
      </c>
      <c r="H41" s="38" t="s">
        <v>140</v>
      </c>
      <c r="J41" s="1">
        <v>3.8</v>
      </c>
      <c r="K41" s="15" t="s">
        <v>115</v>
      </c>
    </row>
    <row r="42" spans="2:11" ht="32.15" customHeight="1" thickBot="1" x14ac:dyDescent="0.45">
      <c r="B42" s="41" t="s">
        <v>115</v>
      </c>
      <c r="C42" s="37" t="s">
        <v>137</v>
      </c>
      <c r="D42" s="37" t="s">
        <v>141</v>
      </c>
      <c r="E42" s="37" t="s">
        <v>142</v>
      </c>
      <c r="F42" s="37" t="s">
        <v>143</v>
      </c>
      <c r="G42" s="38" t="s">
        <v>139</v>
      </c>
      <c r="H42" s="38" t="s">
        <v>140</v>
      </c>
      <c r="J42" s="1">
        <v>3.9</v>
      </c>
      <c r="K42" s="15" t="s">
        <v>115</v>
      </c>
    </row>
    <row r="43" spans="2:11" ht="32.15" customHeight="1" thickBot="1" x14ac:dyDescent="0.45">
      <c r="B43" s="42" t="s">
        <v>117</v>
      </c>
      <c r="C43" s="37" t="s">
        <v>137</v>
      </c>
      <c r="D43" s="37" t="s">
        <v>141</v>
      </c>
      <c r="E43" s="37" t="s">
        <v>144</v>
      </c>
      <c r="F43" s="37" t="s">
        <v>143</v>
      </c>
      <c r="G43" s="38" t="s">
        <v>139</v>
      </c>
      <c r="H43" s="38" t="s">
        <v>145</v>
      </c>
      <c r="J43" s="1">
        <v>4</v>
      </c>
      <c r="K43" s="15" t="s">
        <v>115</v>
      </c>
    </row>
    <row r="44" spans="2:11" ht="32.15" customHeight="1" thickBot="1" x14ac:dyDescent="0.5">
      <c r="B44" s="35"/>
      <c r="C44" s="35"/>
      <c r="D44" s="35"/>
      <c r="E44" s="35"/>
      <c r="F44" s="35"/>
      <c r="G44" s="35"/>
      <c r="J44" s="1">
        <v>4.0999999999999996</v>
      </c>
      <c r="K44" s="15" t="s">
        <v>115</v>
      </c>
    </row>
    <row r="45" spans="2:11" ht="32.15" customHeight="1" thickBot="1" x14ac:dyDescent="0.5">
      <c r="B45" s="35"/>
      <c r="C45" s="149" t="s">
        <v>90</v>
      </c>
      <c r="D45" s="150"/>
      <c r="E45" s="150"/>
      <c r="F45" s="151"/>
      <c r="G45" s="35"/>
      <c r="J45" s="1">
        <v>4.2</v>
      </c>
      <c r="K45" s="15" t="s">
        <v>115</v>
      </c>
    </row>
    <row r="46" spans="2:11" ht="32.15" customHeight="1" thickBot="1" x14ac:dyDescent="0.5">
      <c r="B46" s="35"/>
      <c r="C46" s="72" t="s">
        <v>88</v>
      </c>
      <c r="D46" s="71" t="s">
        <v>91</v>
      </c>
      <c r="E46" s="72" t="s">
        <v>92</v>
      </c>
      <c r="F46" s="71" t="s">
        <v>93</v>
      </c>
      <c r="G46" s="35"/>
      <c r="J46" s="1">
        <v>4.3</v>
      </c>
      <c r="K46" s="16" t="s">
        <v>117</v>
      </c>
    </row>
    <row r="47" spans="2:11" ht="32.15" customHeight="1" thickBot="1" x14ac:dyDescent="0.5">
      <c r="B47" s="36" t="s">
        <v>109</v>
      </c>
      <c r="C47" s="37" t="s">
        <v>146</v>
      </c>
      <c r="D47" s="37" t="s">
        <v>146</v>
      </c>
      <c r="E47" s="37" t="s">
        <v>146</v>
      </c>
      <c r="F47" s="37" t="s">
        <v>146</v>
      </c>
      <c r="G47" s="35"/>
      <c r="J47" s="1">
        <v>4.4000000000000004</v>
      </c>
      <c r="K47" s="16" t="s">
        <v>117</v>
      </c>
    </row>
    <row r="48" spans="2:11" ht="32.15" customHeight="1" thickBot="1" x14ac:dyDescent="0.5">
      <c r="B48" s="39" t="s">
        <v>111</v>
      </c>
      <c r="C48" s="37" t="s">
        <v>146</v>
      </c>
      <c r="D48" s="37" t="s">
        <v>146</v>
      </c>
      <c r="E48" s="37" t="s">
        <v>146</v>
      </c>
      <c r="F48" s="37" t="s">
        <v>146</v>
      </c>
      <c r="G48" s="35"/>
      <c r="J48" s="1">
        <v>4.5</v>
      </c>
      <c r="K48" s="16" t="s">
        <v>117</v>
      </c>
    </row>
    <row r="49" spans="2:11" ht="32.15" customHeight="1" thickBot="1" x14ac:dyDescent="0.5">
      <c r="B49" s="40" t="s">
        <v>113</v>
      </c>
      <c r="C49" s="37" t="s">
        <v>147</v>
      </c>
      <c r="D49" s="37" t="s">
        <v>146</v>
      </c>
      <c r="E49" s="37" t="s">
        <v>146</v>
      </c>
      <c r="F49" s="37" t="s">
        <v>146</v>
      </c>
      <c r="G49" s="35"/>
      <c r="J49" s="1">
        <v>4.5999999999999996</v>
      </c>
      <c r="K49" s="16" t="s">
        <v>117</v>
      </c>
    </row>
    <row r="50" spans="2:11" ht="32.15" customHeight="1" thickBot="1" x14ac:dyDescent="0.5">
      <c r="B50" s="41" t="s">
        <v>115</v>
      </c>
      <c r="C50" s="37" t="s">
        <v>147</v>
      </c>
      <c r="D50" s="37" t="s">
        <v>148</v>
      </c>
      <c r="E50" s="37" t="s">
        <v>148</v>
      </c>
      <c r="F50" s="37" t="s">
        <v>146</v>
      </c>
      <c r="G50" s="35"/>
      <c r="J50" s="1">
        <v>4.7</v>
      </c>
      <c r="K50" s="16" t="s">
        <v>117</v>
      </c>
    </row>
    <row r="51" spans="2:11" ht="32.15" customHeight="1" thickBot="1" x14ac:dyDescent="0.5">
      <c r="B51" s="42" t="s">
        <v>117</v>
      </c>
      <c r="C51" s="37" t="s">
        <v>147</v>
      </c>
      <c r="D51" s="37" t="s">
        <v>148</v>
      </c>
      <c r="E51" s="37" t="s">
        <v>148</v>
      </c>
      <c r="F51" s="37" t="s">
        <v>146</v>
      </c>
      <c r="G51" s="35"/>
      <c r="J51" s="1">
        <v>4.8</v>
      </c>
      <c r="K51" s="16" t="s">
        <v>117</v>
      </c>
    </row>
    <row r="52" spans="2:11" ht="32.15" customHeight="1" x14ac:dyDescent="0.4">
      <c r="J52" s="1">
        <v>4.9000000000000004</v>
      </c>
      <c r="K52" s="16" t="s">
        <v>117</v>
      </c>
    </row>
    <row r="53" spans="2:11" ht="32.15" customHeight="1" x14ac:dyDescent="0.4">
      <c r="J53" s="1">
        <v>5</v>
      </c>
      <c r="K53" s="16" t="s">
        <v>117</v>
      </c>
    </row>
  </sheetData>
  <sheetProtection algorithmName="SHA-512" hashValue="mcjfx6H4iOxcAJ1aRrgP4Sv6oVyIwWcJDUzylxYehF7XAPNSMhhoQoxmnQZ7P5URBgcNkkty/EQQPuQ5Ueyv+w==" saltValue="biyi0vk9C6NUwlwDrn7Q6w==" spinCount="100000" sheet="1" selectLockedCells="1" selectUnlockedCells="1"/>
  <mergeCells count="15">
    <mergeCell ref="C37:F37"/>
    <mergeCell ref="C45:F45"/>
    <mergeCell ref="B2:C2"/>
    <mergeCell ref="F16:F20"/>
    <mergeCell ref="F21:F22"/>
    <mergeCell ref="B16:B20"/>
    <mergeCell ref="B21:B22"/>
    <mergeCell ref="E16:E20"/>
    <mergeCell ref="E21:E22"/>
    <mergeCell ref="B23:B24"/>
    <mergeCell ref="B26:B30"/>
    <mergeCell ref="E23:E24"/>
    <mergeCell ref="F23:F24"/>
    <mergeCell ref="E26:E29"/>
    <mergeCell ref="F26:F29"/>
  </mergeCells>
  <pageMargins left="0.7" right="0.7" top="0.75" bottom="0.75" header="0.3" footer="0.3"/>
  <pageSetup paperSize="9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ebd17c-c30e-4d01-913a-690af597b1ef" xsi:nil="true"/>
    <lcf76f155ced4ddcb4097134ff3c332f xmlns="4bd82d83-343b-45e1-ac38-abd164f9c29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A2F80911AA3F498F240389D63A6B65" ma:contentTypeVersion="19" ma:contentTypeDescription="Create a new document." ma:contentTypeScope="" ma:versionID="fb024f3f87b11b2e1cbc21375cd4486a">
  <xsd:schema xmlns:xsd="http://www.w3.org/2001/XMLSchema" xmlns:xs="http://www.w3.org/2001/XMLSchema" xmlns:p="http://schemas.microsoft.com/office/2006/metadata/properties" xmlns:ns2="4bd82d83-343b-45e1-ac38-abd164f9c299" xmlns:ns3="30ebd17c-c30e-4d01-913a-690af597b1ef" targetNamespace="http://schemas.microsoft.com/office/2006/metadata/properties" ma:root="true" ma:fieldsID="1846d9ee9ad3f1e4fb7a2fbf9687caa4" ns2:_="" ns3:_="">
    <xsd:import namespace="4bd82d83-343b-45e1-ac38-abd164f9c299"/>
    <xsd:import namespace="30ebd17c-c30e-4d01-913a-690af597b1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d82d83-343b-45e1-ac38-abd164f9c2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bb170342-22fd-42c2-b2b9-4f9b9a3c45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ebd17c-c30e-4d01-913a-690af597b1e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7a347f3-4359-4147-b43a-ff25adba54a9}" ma:internalName="TaxCatchAll" ma:showField="CatchAllData" ma:web="30ebd17c-c30e-4d01-913a-690af597b1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DB2694C-99D1-4EE9-8D45-B7D44C2AF67F}">
  <ds:schemaRefs>
    <ds:schemaRef ds:uri="http://schemas.openxmlformats.org/package/2006/metadata/core-properties"/>
    <ds:schemaRef ds:uri="http://purl.org/dc/elements/1.1/"/>
    <ds:schemaRef ds:uri="4bd82d83-343b-45e1-ac38-abd164f9c299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dcmitype/"/>
    <ds:schemaRef ds:uri="30ebd17c-c30e-4d01-913a-690af597b1ef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27D1D7A-0FF5-48DD-9870-347008D913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d82d83-343b-45e1-ac38-abd164f9c299"/>
    <ds:schemaRef ds:uri="30ebd17c-c30e-4d01-913a-690af597b1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DAFD845-2B03-4138-A633-F8946D16B89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1. Project Information</vt:lpstr>
      <vt:lpstr>2. Engagement Risk Matrix</vt:lpstr>
      <vt:lpstr>3. Assessment Outcomes</vt:lpstr>
      <vt:lpstr>4. Form Coding -Do Not Edit</vt:lpstr>
      <vt:lpstr>'2. Engagement Risk Matrix'!Print_Area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Joel Levin</dc:creator>
  <cp:keywords/>
  <dc:description/>
  <cp:lastModifiedBy>Steven Fern</cp:lastModifiedBy>
  <cp:revision/>
  <dcterms:created xsi:type="dcterms:W3CDTF">2023-09-29T00:18:44Z</dcterms:created>
  <dcterms:modified xsi:type="dcterms:W3CDTF">2026-10-06T03:50:41Z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488380-630a-4f55-a077-a19445e3f360_Enabled">
    <vt:lpwstr>true</vt:lpwstr>
  </property>
  <property fmtid="{D5CDD505-2E9C-101B-9397-08002B2CF9AE}" pid="3" name="MSIP_Label_0f488380-630a-4f55-a077-a19445e3f360_SetDate">
    <vt:lpwstr>2023-10-16T12:33:56Z</vt:lpwstr>
  </property>
  <property fmtid="{D5CDD505-2E9C-101B-9397-08002B2CF9AE}" pid="4" name="MSIP_Label_0f488380-630a-4f55-a077-a19445e3f360_Method">
    <vt:lpwstr>Standard</vt:lpwstr>
  </property>
  <property fmtid="{D5CDD505-2E9C-101B-9397-08002B2CF9AE}" pid="5" name="MSIP_Label_0f488380-630a-4f55-a077-a19445e3f360_Name">
    <vt:lpwstr>OFFICIAL - INTERNAL</vt:lpwstr>
  </property>
  <property fmtid="{D5CDD505-2E9C-101B-9397-08002B2CF9AE}" pid="6" name="MSIP_Label_0f488380-630a-4f55-a077-a19445e3f360_SiteId">
    <vt:lpwstr>b6e377cf-9db3-46cb-91a2-fad9605bb15c</vt:lpwstr>
  </property>
  <property fmtid="{D5CDD505-2E9C-101B-9397-08002B2CF9AE}" pid="7" name="MSIP_Label_0f488380-630a-4f55-a077-a19445e3f360_ActionId">
    <vt:lpwstr>c554b48d-4bc5-46fe-bd6f-b69c832405da</vt:lpwstr>
  </property>
  <property fmtid="{D5CDD505-2E9C-101B-9397-08002B2CF9AE}" pid="8" name="MSIP_Label_0f488380-630a-4f55-a077-a19445e3f360_ContentBits">
    <vt:lpwstr>0</vt:lpwstr>
  </property>
  <property fmtid="{D5CDD505-2E9C-101B-9397-08002B2CF9AE}" pid="9" name="ContentTypeId">
    <vt:lpwstr>0x0101008FA2F80911AA3F498F240389D63A6B65</vt:lpwstr>
  </property>
  <property fmtid="{D5CDD505-2E9C-101B-9397-08002B2CF9AE}" pid="10" name="SynergySoftUID">
    <vt:lpwstr>K5A4F6180</vt:lpwstr>
  </property>
  <property fmtid="{D5CDD505-2E9C-101B-9397-08002B2CF9AE}" pid="11" name="MediaServiceImageTags">
    <vt:lpwstr/>
  </property>
  <property fmtid="{D5CDD505-2E9C-101B-9397-08002B2CF9AE}" pid="12" name="MSIP_Label_bbb84063-1380-4524-afe5-d35d5caa2164_Enabled">
    <vt:lpwstr>true</vt:lpwstr>
  </property>
  <property fmtid="{D5CDD505-2E9C-101B-9397-08002B2CF9AE}" pid="13" name="MSIP_Label_bbb84063-1380-4524-afe5-d35d5caa2164_SetDate">
    <vt:lpwstr>2026-09-29T05:45:32Z</vt:lpwstr>
  </property>
  <property fmtid="{D5CDD505-2E9C-101B-9397-08002B2CF9AE}" pid="14" name="MSIP_Label_bbb84063-1380-4524-afe5-d35d5caa2164_Method">
    <vt:lpwstr>Standard</vt:lpwstr>
  </property>
  <property fmtid="{D5CDD505-2E9C-101B-9397-08002B2CF9AE}" pid="15" name="MSIP_Label_bbb84063-1380-4524-afe5-d35d5caa2164_Name">
    <vt:lpwstr>ToPH-Official</vt:lpwstr>
  </property>
  <property fmtid="{D5CDD505-2E9C-101B-9397-08002B2CF9AE}" pid="16" name="MSIP_Label_bbb84063-1380-4524-afe5-d35d5caa2164_SiteId">
    <vt:lpwstr>ba6672e1-6e4c-4e15-854c-7ebda304fb89</vt:lpwstr>
  </property>
  <property fmtid="{D5CDD505-2E9C-101B-9397-08002B2CF9AE}" pid="17" name="MSIP_Label_bbb84063-1380-4524-afe5-d35d5caa2164_ActionId">
    <vt:lpwstr>80464c86-6768-4a64-91ad-ca27e7470ced</vt:lpwstr>
  </property>
  <property fmtid="{D5CDD505-2E9C-101B-9397-08002B2CF9AE}" pid="18" name="MSIP_Label_bbb84063-1380-4524-afe5-d35d5caa2164_ContentBits">
    <vt:lpwstr>0</vt:lpwstr>
  </property>
  <property fmtid="{D5CDD505-2E9C-101B-9397-08002B2CF9AE}" pid="19" name="MSIP_Label_bbb84063-1380-4524-afe5-d35d5caa2164_Tag">
    <vt:lpwstr>10, 3, 0, 2</vt:lpwstr>
  </property>
</Properties>
</file>